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giupinto\Documents\Clienti\Regione Puglia\Progetto SAP RP\Rendiconto\Rendiconto 2022\18 - Dati Consuntivi\"/>
    </mc:Choice>
  </mc:AlternateContent>
  <xr:revisionPtr revIDLastSave="0" documentId="13_ncr:1_{ECE15E3A-8E4A-45DB-8DE6-400C70A17187}" xr6:coauthVersionLast="47" xr6:coauthVersionMax="47" xr10:uidLastSave="{00000000-0000-0000-0000-000000000000}"/>
  <bookViews>
    <workbookView xWindow="-108" yWindow="-108" windowWidth="23256" windowHeight="12456" tabRatio="599" xr2:uid="{00000000-000D-0000-FFFF-FFFF00000000}"/>
  </bookViews>
  <sheets>
    <sheet name="Report Entrate 2022" sheetId="1" r:id="rId1"/>
    <sheet name="Report Spesa 2022" sheetId="2" r:id="rId2"/>
  </sheets>
  <definedNames>
    <definedName name="__xlnm.Print_Titles" localSheetId="0">'Report Entrate 2022'!$C$5:$IN$6</definedName>
    <definedName name="_xlnm.Print_Titles" localSheetId="0">'Report Entrate 2022'!$5:$6</definedName>
  </definedNames>
  <calcPr calcId="191029"/>
</workbook>
</file>

<file path=xl/calcChain.xml><?xml version="1.0" encoding="utf-8"?>
<calcChain xmlns="http://schemas.openxmlformats.org/spreadsheetml/2006/main">
  <c r="N300" i="2" l="1"/>
  <c r="M300" i="2"/>
  <c r="H39" i="1" l="1"/>
  <c r="G39" i="1"/>
  <c r="F39" i="1"/>
  <c r="E39" i="1"/>
  <c r="I75" i="2"/>
  <c r="E39" i="2"/>
  <c r="D18" i="1"/>
  <c r="E18" i="1"/>
  <c r="F18" i="1"/>
  <c r="G18" i="1"/>
  <c r="H18" i="1"/>
  <c r="D25" i="1"/>
  <c r="E25" i="1"/>
  <c r="F25" i="1"/>
  <c r="G25" i="1"/>
  <c r="H25" i="1"/>
  <c r="D32" i="1"/>
  <c r="E32" i="1"/>
  <c r="F32" i="1"/>
  <c r="G32" i="1"/>
  <c r="H32" i="1"/>
  <c r="D39" i="1"/>
  <c r="D45" i="1"/>
  <c r="E45" i="1"/>
  <c r="F45" i="1"/>
  <c r="G45" i="1"/>
  <c r="H45" i="1"/>
  <c r="D51" i="1"/>
  <c r="E51" i="1"/>
  <c r="F51" i="1"/>
  <c r="G51" i="1"/>
  <c r="H51" i="1"/>
  <c r="D54" i="1"/>
  <c r="E54" i="1"/>
  <c r="F54" i="1"/>
  <c r="G54" i="1"/>
  <c r="H54" i="1"/>
  <c r="D58" i="1"/>
  <c r="E58" i="1"/>
  <c r="F58" i="1"/>
  <c r="G58" i="1"/>
  <c r="H58" i="1"/>
  <c r="E21" i="2"/>
  <c r="F21" i="2"/>
  <c r="G21" i="2"/>
  <c r="H21" i="2"/>
  <c r="I21" i="2"/>
  <c r="J21" i="2"/>
  <c r="K21" i="2"/>
  <c r="L21" i="2"/>
  <c r="M21" i="2"/>
  <c r="N21" i="2"/>
  <c r="O21" i="2"/>
  <c r="P21" i="2"/>
  <c r="E27" i="2"/>
  <c r="F27" i="2"/>
  <c r="G27" i="2"/>
  <c r="H27" i="2"/>
  <c r="I27" i="2"/>
  <c r="J27" i="2"/>
  <c r="K27" i="2"/>
  <c r="L27" i="2"/>
  <c r="M27" i="2"/>
  <c r="N27" i="2"/>
  <c r="O27" i="2"/>
  <c r="P27" i="2"/>
  <c r="E33" i="2"/>
  <c r="F33" i="2"/>
  <c r="G33" i="2"/>
  <c r="H33" i="2"/>
  <c r="I33" i="2"/>
  <c r="J33" i="2"/>
  <c r="K33" i="2"/>
  <c r="L33" i="2"/>
  <c r="M33" i="2"/>
  <c r="N33" i="2"/>
  <c r="O33" i="2"/>
  <c r="P33" i="2"/>
  <c r="F39" i="2"/>
  <c r="G39" i="2"/>
  <c r="H39" i="2"/>
  <c r="I39" i="2"/>
  <c r="J39" i="2"/>
  <c r="K39" i="2"/>
  <c r="L39" i="2"/>
  <c r="M39" i="2"/>
  <c r="N39" i="2"/>
  <c r="O39" i="2"/>
  <c r="P39" i="2"/>
  <c r="E42" i="2"/>
  <c r="E46" i="2" s="1"/>
  <c r="F42" i="2"/>
  <c r="F46" i="2"/>
  <c r="G42" i="2"/>
  <c r="G46" i="2" s="1"/>
  <c r="H42" i="2"/>
  <c r="H46" i="2" s="1"/>
  <c r="I42" i="2"/>
  <c r="I46" i="2"/>
  <c r="J42" i="2"/>
  <c r="J46" i="2" s="1"/>
  <c r="K42" i="2"/>
  <c r="K46" i="2"/>
  <c r="L42" i="2"/>
  <c r="L46" i="2" s="1"/>
  <c r="M42" i="2"/>
  <c r="M46" i="2" s="1"/>
  <c r="N42" i="2"/>
  <c r="N46" i="2"/>
  <c r="O42" i="2"/>
  <c r="O46" i="2" s="1"/>
  <c r="P42" i="2"/>
  <c r="E75" i="2"/>
  <c r="F75" i="2"/>
  <c r="G75" i="2"/>
  <c r="H75" i="2"/>
  <c r="J75" i="2"/>
  <c r="K75" i="2"/>
  <c r="L75" i="2"/>
  <c r="M75" i="2"/>
  <c r="N75" i="2"/>
  <c r="O75" i="2"/>
  <c r="P75" i="2"/>
  <c r="E81" i="2"/>
  <c r="F81" i="2"/>
  <c r="G81" i="2"/>
  <c r="H81" i="2"/>
  <c r="I81" i="2"/>
  <c r="J81" i="2"/>
  <c r="K81" i="2"/>
  <c r="L81" i="2"/>
  <c r="M81" i="2"/>
  <c r="N81" i="2"/>
  <c r="O81" i="2"/>
  <c r="P81" i="2"/>
  <c r="F87" i="2"/>
  <c r="E87" i="2"/>
  <c r="G87" i="2"/>
  <c r="H87" i="2"/>
  <c r="I87" i="2"/>
  <c r="J87" i="2"/>
  <c r="K87" i="2"/>
  <c r="L87" i="2"/>
  <c r="M87" i="2"/>
  <c r="N87" i="2"/>
  <c r="O87" i="2"/>
  <c r="P87" i="2"/>
  <c r="E93" i="2"/>
  <c r="F93" i="2"/>
  <c r="G93" i="2"/>
  <c r="H93" i="2"/>
  <c r="I93" i="2"/>
  <c r="J93" i="2"/>
  <c r="K93" i="2"/>
  <c r="L93" i="2"/>
  <c r="M93" i="2"/>
  <c r="N93" i="2"/>
  <c r="O93" i="2"/>
  <c r="P93" i="2"/>
  <c r="E96" i="2"/>
  <c r="F96" i="2"/>
  <c r="G96" i="2"/>
  <c r="H96" i="2"/>
  <c r="I96" i="2"/>
  <c r="J96" i="2"/>
  <c r="K96" i="2"/>
  <c r="L96" i="2"/>
  <c r="M96" i="2"/>
  <c r="N96" i="2"/>
  <c r="O96" i="2"/>
  <c r="P96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E147" i="2"/>
  <c r="F147" i="2"/>
  <c r="G147" i="2"/>
  <c r="H147" i="2"/>
  <c r="I147" i="2"/>
  <c r="J147" i="2"/>
  <c r="K147" i="2"/>
  <c r="K155" i="2" s="1"/>
  <c r="L147" i="2"/>
  <c r="M147" i="2"/>
  <c r="M155" i="2" s="1"/>
  <c r="N147" i="2"/>
  <c r="O147" i="2"/>
  <c r="P147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E182" i="2"/>
  <c r="F182" i="2"/>
  <c r="G182" i="2"/>
  <c r="H182" i="2"/>
  <c r="I182" i="2"/>
  <c r="J182" i="2"/>
  <c r="K182" i="2"/>
  <c r="L182" i="2"/>
  <c r="M182" i="2"/>
  <c r="N182" i="2"/>
  <c r="O182" i="2"/>
  <c r="P182" i="2"/>
  <c r="E188" i="2"/>
  <c r="F188" i="2"/>
  <c r="G188" i="2"/>
  <c r="H188" i="2"/>
  <c r="I188" i="2"/>
  <c r="J188" i="2"/>
  <c r="K188" i="2"/>
  <c r="L188" i="2"/>
  <c r="M188" i="2"/>
  <c r="N188" i="2"/>
  <c r="O188" i="2"/>
  <c r="P188" i="2"/>
  <c r="P208" i="2" s="1"/>
  <c r="E194" i="2"/>
  <c r="E208" i="2" s="1"/>
  <c r="F194" i="2"/>
  <c r="M306" i="2" s="1"/>
  <c r="G194" i="2"/>
  <c r="H194" i="2"/>
  <c r="I194" i="2"/>
  <c r="J194" i="2"/>
  <c r="K194" i="2"/>
  <c r="L194" i="2"/>
  <c r="M194" i="2"/>
  <c r="N194" i="2"/>
  <c r="O194" i="2"/>
  <c r="P194" i="2"/>
  <c r="E200" i="2"/>
  <c r="F200" i="2"/>
  <c r="G200" i="2"/>
  <c r="H200" i="2"/>
  <c r="I200" i="2"/>
  <c r="J200" i="2"/>
  <c r="K200" i="2"/>
  <c r="L200" i="2"/>
  <c r="M200" i="2"/>
  <c r="N200" i="2"/>
  <c r="O200" i="2"/>
  <c r="P200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E207" i="2"/>
  <c r="F207" i="2"/>
  <c r="G207" i="2"/>
  <c r="H207" i="2"/>
  <c r="I207" i="2"/>
  <c r="J207" i="2"/>
  <c r="K207" i="2"/>
  <c r="L207" i="2"/>
  <c r="M207" i="2"/>
  <c r="N207" i="2"/>
  <c r="O207" i="2"/>
  <c r="P207" i="2"/>
  <c r="E241" i="2"/>
  <c r="F241" i="2"/>
  <c r="G241" i="2"/>
  <c r="H241" i="2"/>
  <c r="I241" i="2"/>
  <c r="J241" i="2"/>
  <c r="K241" i="2"/>
  <c r="L241" i="2"/>
  <c r="M241" i="2"/>
  <c r="N241" i="2"/>
  <c r="O241" i="2"/>
  <c r="P241" i="2"/>
  <c r="E247" i="2"/>
  <c r="F247" i="2"/>
  <c r="G247" i="2"/>
  <c r="H247" i="2"/>
  <c r="H267" i="2" s="1"/>
  <c r="I247" i="2"/>
  <c r="J247" i="2"/>
  <c r="K247" i="2"/>
  <c r="L247" i="2"/>
  <c r="M247" i="2"/>
  <c r="N247" i="2"/>
  <c r="O247" i="2"/>
  <c r="P247" i="2"/>
  <c r="E253" i="2"/>
  <c r="F253" i="2"/>
  <c r="G253" i="2"/>
  <c r="H253" i="2"/>
  <c r="I253" i="2"/>
  <c r="J253" i="2"/>
  <c r="K253" i="2"/>
  <c r="L253" i="2"/>
  <c r="M253" i="2"/>
  <c r="N253" i="2"/>
  <c r="O253" i="2"/>
  <c r="P253" i="2"/>
  <c r="E259" i="2"/>
  <c r="F259" i="2"/>
  <c r="G259" i="2"/>
  <c r="H259" i="2"/>
  <c r="I259" i="2"/>
  <c r="J259" i="2"/>
  <c r="K259" i="2"/>
  <c r="L259" i="2"/>
  <c r="M259" i="2"/>
  <c r="N259" i="2"/>
  <c r="O259" i="2"/>
  <c r="P259" i="2"/>
  <c r="E262" i="2"/>
  <c r="F262" i="2"/>
  <c r="G262" i="2"/>
  <c r="H262" i="2"/>
  <c r="I262" i="2"/>
  <c r="J262" i="2"/>
  <c r="K262" i="2"/>
  <c r="L262" i="2"/>
  <c r="M262" i="2"/>
  <c r="N262" i="2"/>
  <c r="O262" i="2"/>
  <c r="P262" i="2"/>
  <c r="E266" i="2"/>
  <c r="F266" i="2"/>
  <c r="G266" i="2"/>
  <c r="H266" i="2"/>
  <c r="I266" i="2"/>
  <c r="J266" i="2"/>
  <c r="K266" i="2"/>
  <c r="L266" i="2"/>
  <c r="M266" i="2"/>
  <c r="N266" i="2"/>
  <c r="O266" i="2"/>
  <c r="P266" i="2"/>
  <c r="E294" i="2"/>
  <c r="F294" i="2"/>
  <c r="G294" i="2"/>
  <c r="E315" i="2"/>
  <c r="F315" i="2"/>
  <c r="G315" i="2"/>
  <c r="G320" i="2" s="1"/>
  <c r="H315" i="2"/>
  <c r="I315" i="2"/>
  <c r="J315" i="2"/>
  <c r="E319" i="2"/>
  <c r="F319" i="2"/>
  <c r="G319" i="2"/>
  <c r="H319" i="2"/>
  <c r="I319" i="2"/>
  <c r="J319" i="2"/>
  <c r="K320" i="2"/>
  <c r="I294" i="2"/>
  <c r="J294" i="2"/>
  <c r="H294" i="2"/>
  <c r="G300" i="2"/>
  <c r="I300" i="2"/>
  <c r="H300" i="2"/>
  <c r="G306" i="2"/>
  <c r="J300" i="2"/>
  <c r="F300" i="2"/>
  <c r="F320" i="2" s="1"/>
  <c r="E300" i="2"/>
  <c r="I306" i="2"/>
  <c r="J306" i="2"/>
  <c r="G312" i="2"/>
  <c r="H306" i="2"/>
  <c r="F306" i="2"/>
  <c r="E306" i="2"/>
  <c r="E320" i="2" s="1"/>
  <c r="J312" i="2"/>
  <c r="I312" i="2"/>
  <c r="H312" i="2"/>
  <c r="E312" i="2"/>
  <c r="F312" i="2"/>
  <c r="I267" i="2"/>
  <c r="E267" i="2"/>
  <c r="K208" i="2"/>
  <c r="I208" i="2"/>
  <c r="M208" i="2"/>
  <c r="H208" i="2" l="1"/>
  <c r="E155" i="2"/>
  <c r="L155" i="2"/>
  <c r="K101" i="2"/>
  <c r="I101" i="2"/>
  <c r="E101" i="2"/>
  <c r="P267" i="2"/>
  <c r="K267" i="2"/>
  <c r="J267" i="2"/>
  <c r="G267" i="2"/>
  <c r="L267" i="2"/>
  <c r="O208" i="2"/>
  <c r="J208" i="2"/>
  <c r="N208" i="2"/>
  <c r="O155" i="2"/>
  <c r="N155" i="2"/>
  <c r="G155" i="2"/>
  <c r="J320" i="2"/>
  <c r="H320" i="2"/>
  <c r="I320" i="2"/>
  <c r="O267" i="2"/>
  <c r="F267" i="2"/>
  <c r="M267" i="2"/>
  <c r="N267" i="2"/>
  <c r="L208" i="2"/>
  <c r="F208" i="2"/>
  <c r="G208" i="2"/>
  <c r="P155" i="2"/>
  <c r="H155" i="2"/>
  <c r="I155" i="2"/>
  <c r="J155" i="2"/>
  <c r="F155" i="2"/>
  <c r="P101" i="2"/>
  <c r="O101" i="2"/>
  <c r="M101" i="2"/>
  <c r="J101" i="2"/>
  <c r="E59" i="1"/>
  <c r="E60" i="1" s="1"/>
  <c r="G59" i="1"/>
  <c r="G60" i="1" s="1"/>
  <c r="N47" i="2"/>
  <c r="J47" i="2"/>
  <c r="F47" i="2"/>
  <c r="M47" i="2"/>
  <c r="I47" i="2"/>
  <c r="M312" i="2"/>
  <c r="L306" i="2"/>
  <c r="M319" i="2"/>
  <c r="L47" i="2"/>
  <c r="N306" i="2"/>
  <c r="K47" i="2"/>
  <c r="O47" i="2"/>
  <c r="N294" i="2"/>
  <c r="N101" i="2"/>
  <c r="F101" i="2"/>
  <c r="L319" i="2"/>
  <c r="L300" i="2"/>
  <c r="M315" i="2"/>
  <c r="H101" i="2"/>
  <c r="L101" i="2"/>
  <c r="N315" i="2"/>
  <c r="G101" i="2"/>
  <c r="L312" i="2"/>
  <c r="G47" i="2"/>
  <c r="H59" i="1"/>
  <c r="H60" i="1" s="1"/>
  <c r="P46" i="2"/>
  <c r="N319" i="2" s="1"/>
  <c r="N312" i="2"/>
  <c r="F59" i="1"/>
  <c r="F60" i="1" s="1"/>
  <c r="M294" i="2"/>
  <c r="H47" i="2"/>
  <c r="L315" i="2"/>
  <c r="L294" i="2"/>
  <c r="E47" i="2"/>
  <c r="M320" i="2" l="1"/>
  <c r="P47" i="2"/>
  <c r="N320" i="2" s="1"/>
  <c r="L320" i="2"/>
</calcChain>
</file>

<file path=xl/sharedStrings.xml><?xml version="1.0" encoding="utf-8"?>
<sst xmlns="http://schemas.openxmlformats.org/spreadsheetml/2006/main" count="575" uniqueCount="185">
  <si>
    <t>TITOLO
TIPOLOGIA</t>
  </si>
  <si>
    <t>DENOMINAZIONE</t>
  </si>
  <si>
    <t>COMPETENZA</t>
  </si>
  <si>
    <t>CASSA</t>
  </si>
  <si>
    <t>di cui GESTIONE SANITARIA</t>
  </si>
  <si>
    <t>Fondo pluriennale vincolato per spese correnti</t>
  </si>
  <si>
    <t>Fondo pluriennale vincolato per spese in conto capitale</t>
  </si>
  <si>
    <t>Utilizzo Risultato di Amministrazione</t>
  </si>
  <si>
    <t>TITOLO 1</t>
  </si>
  <si>
    <t>Entrate correnti di natura tributaria, contributiva e perequativa</t>
  </si>
  <si>
    <t>10101</t>
  </si>
  <si>
    <t>Tipologia 101: Imposte tasse e proventi assimilati</t>
  </si>
  <si>
    <t>10102</t>
  </si>
  <si>
    <t>Tipologia 102: Tributi destinati al finanziamento della sanità</t>
  </si>
  <si>
    <t>10104</t>
  </si>
  <si>
    <t>Tipologia 104: Compartecipazioni di tributi</t>
  </si>
  <si>
    <t>10301</t>
  </si>
  <si>
    <t>Tipologia 301: Fondi perequativi da Amministrazioni Centrali</t>
  </si>
  <si>
    <t>TITOLO 2</t>
  </si>
  <si>
    <t>Trasferimenti correnti</t>
  </si>
  <si>
    <t>20101</t>
  </si>
  <si>
    <t>20102</t>
  </si>
  <si>
    <t>20103</t>
  </si>
  <si>
    <t>Tipologia 103: Trasferimenti correnti da Imprese</t>
  </si>
  <si>
    <t>20104</t>
  </si>
  <si>
    <t>20105</t>
  </si>
  <si>
    <t>Tipologia 105: Trasferimenti correnti dall'Unione Europea e dal Resto del Mondo</t>
  </si>
  <si>
    <t>TITOLO 3</t>
  </si>
  <si>
    <t>Entrate extratributarie</t>
  </si>
  <si>
    <t>30100</t>
  </si>
  <si>
    <t>Tipologia 100: Vendita di beni e servizi e proventi derivanti dalla gestione dei beni</t>
  </si>
  <si>
    <t>30200</t>
  </si>
  <si>
    <t>Tipologia 200: Contributi agli investimenti</t>
  </si>
  <si>
    <t>30300</t>
  </si>
  <si>
    <t>Tipologia 300: Altri trasferimenti in conto capitale</t>
  </si>
  <si>
    <t>30400</t>
  </si>
  <si>
    <t>Tipologia 400: Entrate da alienazione di beni materiali e immateriali</t>
  </si>
  <si>
    <t>30500</t>
  </si>
  <si>
    <t>Tipologia 500: Rimborsi e altre entrate correnti</t>
  </si>
  <si>
    <t>TITOLO 4</t>
  </si>
  <si>
    <t>Entrate in conto capitale</t>
  </si>
  <si>
    <t>40200</t>
  </si>
  <si>
    <t>40300</t>
  </si>
  <si>
    <t>40400</t>
  </si>
  <si>
    <t>40500</t>
  </si>
  <si>
    <t>TITOLO 5</t>
  </si>
  <si>
    <t>Entrate da riduzione di attività finanziarie</t>
  </si>
  <si>
    <t>50100</t>
  </si>
  <si>
    <t>50200</t>
  </si>
  <si>
    <t>50300</t>
  </si>
  <si>
    <t>50400</t>
  </si>
  <si>
    <t>TITOLO 6</t>
  </si>
  <si>
    <t>Accensione prestiti</t>
  </si>
  <si>
    <t>60200</t>
  </si>
  <si>
    <t>60300</t>
  </si>
  <si>
    <t>TITOLO 7</t>
  </si>
  <si>
    <t>Anticipazioni da istituto tesoriere/cassiere</t>
  </si>
  <si>
    <t>70100</t>
  </si>
  <si>
    <t>TITOLO 9</t>
  </si>
  <si>
    <t>Entrate per conto terzi e partite di giro</t>
  </si>
  <si>
    <t>90100</t>
  </si>
  <si>
    <t>90200</t>
  </si>
  <si>
    <t>TOTALE TITOLI</t>
  </si>
  <si>
    <t>TOTALE GENERALE DELLE ENTRATE</t>
  </si>
  <si>
    <r>
      <t xml:space="preserve">DISAVANZO FORMATOSI NELL'ESERCIZIO </t>
    </r>
    <r>
      <rPr>
        <i/>
        <sz val="8"/>
        <rFont val="Arial"/>
        <family val="2"/>
      </rPr>
      <t>(Totale generale delle spese di competenza - Totale generale delle entrate di competenza)</t>
    </r>
  </si>
  <si>
    <t>TITOLI E MACROAGGREGATI DI SPESA / MISSIONI</t>
  </si>
  <si>
    <t>01</t>
  </si>
  <si>
    <t>03</t>
  </si>
  <si>
    <t>04</t>
  </si>
  <si>
    <t>05</t>
  </si>
  <si>
    <t>Servizi istituzionali,  generali e di gestione</t>
  </si>
  <si>
    <t>Ordine pubblico e sicurezza</t>
  </si>
  <si>
    <t>Istruzione e diritto allo studio</t>
  </si>
  <si>
    <t>Tutela e valorizzazione dei beni e delle attività culturali</t>
  </si>
  <si>
    <t>Competenza</t>
  </si>
  <si>
    <t>Di cui FPV</t>
  </si>
  <si>
    <t>Cassa</t>
  </si>
  <si>
    <t>RIPIANO DISAVANZO NELL'ESERCIZIO</t>
  </si>
  <si>
    <t>1 - Spese Correnti</t>
  </si>
  <si>
    <t>101</t>
  </si>
  <si>
    <t>Redditi da lavoro dipendente</t>
  </si>
  <si>
    <t>102</t>
  </si>
  <si>
    <t>Imposte e tasse a carico dell'ente</t>
  </si>
  <si>
    <t>103</t>
  </si>
  <si>
    <t>Acquisto di beni e servizi</t>
  </si>
  <si>
    <t>104</t>
  </si>
  <si>
    <t>107</t>
  </si>
  <si>
    <t>Interessi passivi</t>
  </si>
  <si>
    <t>Altre spese per redditi da capitale</t>
  </si>
  <si>
    <t>109</t>
  </si>
  <si>
    <t>Rimborsi e poste correttive delle entrate</t>
  </si>
  <si>
    <t>110</t>
  </si>
  <si>
    <t>Altre spese correnti</t>
  </si>
  <si>
    <t>1 Totale - Spese Correnti</t>
  </si>
  <si>
    <t>2 - Spese in conto capitale</t>
  </si>
  <si>
    <t>202</t>
  </si>
  <si>
    <t>203</t>
  </si>
  <si>
    <t>204</t>
  </si>
  <si>
    <t>205</t>
  </si>
  <si>
    <t>Altre spese in conto capitale</t>
  </si>
  <si>
    <t>2 Totale - Spese in conto capitale</t>
  </si>
  <si>
    <t>3 - Spese per incremento attività finanziarie</t>
  </si>
  <si>
    <t>301</t>
  </si>
  <si>
    <t>302</t>
  </si>
  <si>
    <t>303</t>
  </si>
  <si>
    <t>304</t>
  </si>
  <si>
    <t>3 Totale - Spese per incremento attività finanziarie</t>
  </si>
  <si>
    <t>4 - Rimborso Prestiti</t>
  </si>
  <si>
    <t>401</t>
  </si>
  <si>
    <t>402</t>
  </si>
  <si>
    <t>403</t>
  </si>
  <si>
    <t>405</t>
  </si>
  <si>
    <t>4 Totale - Rimborso Prestiti</t>
  </si>
  <si>
    <t>5 - Chiusura Anticipazioni ricevute da istituto tesoriere/cassiere</t>
  </si>
  <si>
    <t>501</t>
  </si>
  <si>
    <t>5 Totale - Chiusura Anticipazioni ricevute da istituto tesoriere/cassiere</t>
  </si>
  <si>
    <t>7 - Uscite per conto terzi e partite di giro</t>
  </si>
  <si>
    <t>701</t>
  </si>
  <si>
    <t>702</t>
  </si>
  <si>
    <t>7 Totale - Uscite per conto terzi e partite di giro</t>
  </si>
  <si>
    <t>TOTALE MISSIONI - TOTALE GENERALE DELLE SPESE</t>
  </si>
  <si>
    <t>AVANZO FORMATOSI NELL'ESERCIZIO/FONDO DI CASSA</t>
  </si>
  <si>
    <t>06</t>
  </si>
  <si>
    <t>07</t>
  </si>
  <si>
    <t>08</t>
  </si>
  <si>
    <t>09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</si>
  <si>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</si>
  <si>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</si>
  <si>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</si>
  <si>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</si>
  <si>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10</t>
  </si>
  <si>
    <t>11</t>
  </si>
  <si>
    <t>12</t>
  </si>
  <si>
    <t>13</t>
  </si>
  <si>
    <t>Trasporti e diritto alla mobilità</t>
  </si>
  <si>
    <t>Soccorso civile</t>
  </si>
  <si>
    <t>Diritti sociali, politiche sociali e famiglia</t>
  </si>
  <si>
    <t>Tutela della salute</t>
  </si>
  <si>
    <t>14</t>
  </si>
  <si>
    <t>15</t>
  </si>
  <si>
    <t>16</t>
  </si>
  <si>
    <t>17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</si>
  <si>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</si>
  <si>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</si>
  <si>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</si>
  <si>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</si>
  <si>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18</t>
  </si>
  <si>
    <t>19</t>
  </si>
  <si>
    <t>20</t>
  </si>
  <si>
    <t>50</t>
  </si>
  <si>
    <t>Relazioni con le altre autonomie territoriali e locali</t>
  </si>
  <si>
    <t>Relazioni internazionali</t>
  </si>
  <si>
    <t>Fondi e accantonamenti</t>
  </si>
  <si>
    <t>Debito pubblico</t>
  </si>
  <si>
    <t>60</t>
  </si>
  <si>
    <t>99</t>
  </si>
  <si>
    <t>Ripiano disavanzo</t>
  </si>
  <si>
    <t>Totale generale delle spese</t>
  </si>
  <si>
    <t>Anticipazioni finanziarie</t>
  </si>
  <si>
    <t>Servizi per conto terzi</t>
  </si>
  <si>
    <t>Allegato 2/A</t>
  </si>
  <si>
    <t xml:space="preserve">Prospetto di cui all'articolo 8, comma 1, del  Decreto Legge 24 aprile 2014, n. 66 </t>
  </si>
  <si>
    <t>Allegato 2/B</t>
  </si>
  <si>
    <r>
      <rPr>
        <b/>
        <sz val="8"/>
        <rFont val="Calibri"/>
        <family val="2"/>
      </rPr>
      <t>Prospetto di cui all'articolo 8, comma 1, del  Decreto Legge 24 aprile 2014, n. 66</t>
    </r>
    <r>
      <rPr>
        <sz val="8"/>
        <rFont val="Calibri Light"/>
        <family val="2"/>
      </rPr>
      <t xml:space="preserve"> </t>
    </r>
  </si>
  <si>
    <t>- di cui Utilizzo Fondo anticipazioni di liquidità (DL 35/2013 e succesive modifiche e rifinanziamenti)</t>
  </si>
  <si>
    <t>Tipologia 103: Tributi devoluti e regolati alle autonomie speciali</t>
  </si>
  <si>
    <t>Tipologia 200: Proventi derivanti dall'attività di controllo e repressione delle irregolarità e degli illeciti</t>
  </si>
  <si>
    <t>Tipologia 101: Trasferimenti correnti da Amministrazioni pubbliche</t>
  </si>
  <si>
    <t>Tipologia 102: Trasferimenti correnti da Famiglie</t>
  </si>
  <si>
    <t>Tipologia 104: Trasferimenti correnti da Istituzioni Sociali Private</t>
  </si>
  <si>
    <t>Tipologia 300: Interessi attivi</t>
  </si>
  <si>
    <t>Tipologia 400: Altre entrate da redditi da capitale</t>
  </si>
  <si>
    <t>Tipologia 100: Tributi in conto capitale</t>
  </si>
  <si>
    <t>Tipologia 100: Alienazione di attività finanziarie</t>
  </si>
  <si>
    <t>Tipologia 200: Riscossione di crediti di breve termine</t>
  </si>
  <si>
    <t>Tipologia 300: Riscossione crediti di medio-lungo termine</t>
  </si>
  <si>
    <t>Tipologia 400: Altre entrate per riduzione di attività finanziarie</t>
  </si>
  <si>
    <t>Tipologia 100: Emissione di titoli obbligazionari</t>
  </si>
  <si>
    <t>Tipologia 200: Accensione Prestiti a breve termine</t>
  </si>
  <si>
    <t>Tipologia 300: Accensione Mutui e altri finanziamenti a medio lungo termine</t>
  </si>
  <si>
    <t>Tipologia 400: Altre forme di indebitamento</t>
  </si>
  <si>
    <t>Tipologia 100: Entrate per partite di giro</t>
  </si>
  <si>
    <t>Tipologia 200: Entrate per conto terzi</t>
  </si>
  <si>
    <t>Fondo di Cassa all'1/1/2021</t>
  </si>
  <si>
    <t>REGIONE PUGLIA - RENDICONTO DI GESTIONE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</si>
</sst>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\ ;\-#,##0.00\ ;&quot; -&quot;#\ ;@\ "/>
    <numFmt numFmtId="165" formatCode="#,##0.00&quot; € &quot;;\-#,##0.00&quot; € &quot;;&quot; -&quot;#&quot; € &quot;;@\ "/>
  </numFmts>
  <fonts count="18" x14ac:knownFonts="1">
    <font>
      <sz val="10"/>
      <name val="Arial"/>
      <family val="2"/>
    </font>
    <font>
      <sz val="10"/>
      <color indexed="8"/>
      <name val="Calibri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name val="Calibri Light"/>
      <family val="2"/>
    </font>
    <font>
      <b/>
      <sz val="8"/>
      <name val="Calibri Light"/>
      <family val="2"/>
    </font>
    <font>
      <sz val="8"/>
      <name val="Calibri Light"/>
      <family val="2"/>
      <charset val="1"/>
    </font>
    <font>
      <b/>
      <sz val="8"/>
      <name val="Calibri Light"/>
      <family val="2"/>
      <charset val="1"/>
    </font>
    <font>
      <sz val="10"/>
      <name val="Arial"/>
      <family val="2"/>
    </font>
    <font>
      <b/>
      <sz val="8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</fills>
  <borders count="5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hair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/>
      <top style="double">
        <color indexed="8"/>
      </top>
      <bottom/>
      <diagonal/>
    </border>
    <border>
      <left style="hair">
        <color indexed="8"/>
      </left>
      <right style="thin">
        <color indexed="64"/>
      </right>
      <top style="thin">
        <color indexed="8"/>
      </top>
      <bottom/>
      <diagonal/>
    </border>
    <border>
      <left style="hair">
        <color indexed="8"/>
      </left>
      <right style="thin">
        <color indexed="64"/>
      </right>
      <top/>
      <bottom/>
      <diagonal/>
    </border>
    <border>
      <left style="hair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164" fontId="1" fillId="0" borderId="0"/>
    <xf numFmtId="0" fontId="13" fillId="0" borderId="0"/>
    <xf numFmtId="0" fontId="2" fillId="0" borderId="0"/>
    <xf numFmtId="0" fontId="13" fillId="0" borderId="0" applyNumberFormat="0" applyFill="0" applyBorder="0" applyAlignment="0" applyProtection="0"/>
    <xf numFmtId="165" fontId="1" fillId="0" borderId="0"/>
  </cellStyleXfs>
  <cellXfs count="132">
    <xf numFmtId="0" fontId="0" fillId="0" borderId="0" xfId="0"/>
    <xf numFmtId="0" fontId="3" fillId="0" borderId="0" xfId="3" applyFont="1" applyAlignment="1">
      <alignment horizontal="center" vertical="center"/>
    </xf>
    <xf numFmtId="0" fontId="3" fillId="0" borderId="0" xfId="3" applyFont="1" applyAlignment="1">
      <alignment vertical="center"/>
    </xf>
    <xf numFmtId="0" fontId="13" fillId="0" borderId="0" xfId="3" applyAlignment="1">
      <alignment vertical="center"/>
    </xf>
    <xf numFmtId="0" fontId="4" fillId="0" borderId="1" xfId="3" applyFont="1" applyBorder="1" applyAlignment="1">
      <alignment horizontal="center" vertical="center" wrapText="1"/>
    </xf>
    <xf numFmtId="0" fontId="4" fillId="0" borderId="1" xfId="3" applyFont="1" applyBorder="1" applyAlignment="1">
      <alignment vertical="center"/>
    </xf>
    <xf numFmtId="0" fontId="4" fillId="0" borderId="2" xfId="3" applyFont="1" applyBorder="1" applyAlignment="1">
      <alignment horizontal="center" vertical="center"/>
    </xf>
    <xf numFmtId="0" fontId="5" fillId="0" borderId="3" xfId="4" applyFont="1" applyBorder="1" applyAlignment="1">
      <alignment horizontal="left" vertical="center" wrapText="1"/>
    </xf>
    <xf numFmtId="4" fontId="6" fillId="2" borderId="3" xfId="6" applyNumberFormat="1" applyFont="1" applyFill="1" applyBorder="1" applyAlignment="1">
      <alignment horizontal="right" vertical="center" wrapText="1"/>
    </xf>
    <xf numFmtId="0" fontId="6" fillId="0" borderId="4" xfId="4" applyFont="1" applyBorder="1" applyAlignment="1">
      <alignment horizontal="center" vertical="center" wrapText="1"/>
    </xf>
    <xf numFmtId="0" fontId="5" fillId="0" borderId="5" xfId="4" applyFont="1" applyBorder="1" applyAlignment="1">
      <alignment horizontal="left" vertical="center" wrapText="1"/>
    </xf>
    <xf numFmtId="4" fontId="6" fillId="2" borderId="5" xfId="6" applyNumberFormat="1" applyFont="1" applyFill="1" applyBorder="1" applyAlignment="1">
      <alignment horizontal="right" vertical="center" wrapText="1"/>
    </xf>
    <xf numFmtId="0" fontId="6" fillId="0" borderId="5" xfId="4" applyFont="1" applyBorder="1" applyAlignment="1">
      <alignment horizontal="left" vertical="center" wrapText="1"/>
    </xf>
    <xf numFmtId="0" fontId="6" fillId="0" borderId="6" xfId="4" applyFont="1" applyBorder="1" applyAlignment="1">
      <alignment horizontal="center" vertical="center" wrapText="1"/>
    </xf>
    <xf numFmtId="0" fontId="6" fillId="0" borderId="7" xfId="4" applyFont="1" applyBorder="1" applyAlignment="1">
      <alignment horizontal="left" vertical="center" wrapText="1"/>
    </xf>
    <xf numFmtId="0" fontId="5" fillId="0" borderId="8" xfId="4" applyFont="1" applyBorder="1" applyAlignment="1">
      <alignment horizontal="center" vertical="center" wrapText="1"/>
    </xf>
    <xf numFmtId="0" fontId="5" fillId="0" borderId="9" xfId="4" applyFont="1" applyBorder="1" applyAlignment="1">
      <alignment horizontal="left" vertical="center" wrapText="1"/>
    </xf>
    <xf numFmtId="4" fontId="4" fillId="0" borderId="9" xfId="3" applyNumberFormat="1" applyFont="1" applyBorder="1" applyAlignment="1">
      <alignment vertical="center"/>
    </xf>
    <xf numFmtId="4" fontId="4" fillId="0" borderId="10" xfId="3" applyNumberFormat="1" applyFont="1" applyBorder="1" applyAlignment="1">
      <alignment vertical="center"/>
    </xf>
    <xf numFmtId="4" fontId="5" fillId="0" borderId="3" xfId="6" applyNumberFormat="1" applyFont="1" applyBorder="1" applyAlignment="1">
      <alignment horizontal="right" vertical="center" wrapText="1"/>
    </xf>
    <xf numFmtId="4" fontId="5" fillId="0" borderId="11" xfId="6" applyNumberFormat="1" applyFont="1" applyBorder="1" applyAlignment="1">
      <alignment horizontal="right" vertical="center" wrapText="1"/>
    </xf>
    <xf numFmtId="165" fontId="6" fillId="0" borderId="11" xfId="6" applyFont="1" applyBorder="1" applyAlignment="1">
      <alignment horizontal="right" vertical="center" wrapText="1"/>
    </xf>
    <xf numFmtId="165" fontId="6" fillId="0" borderId="12" xfId="6" applyFont="1" applyBorder="1" applyAlignment="1">
      <alignment horizontal="right" vertical="center" wrapText="1"/>
    </xf>
    <xf numFmtId="0" fontId="9" fillId="0" borderId="0" xfId="3" applyFont="1" applyAlignment="1">
      <alignment vertical="top" wrapText="1"/>
    </xf>
    <xf numFmtId="0" fontId="10" fillId="0" borderId="13" xfId="3" applyFont="1" applyBorder="1" applyAlignment="1">
      <alignment horizontal="center" vertical="top" wrapText="1"/>
    </xf>
    <xf numFmtId="0" fontId="10" fillId="0" borderId="0" xfId="3" applyFont="1" applyAlignment="1">
      <alignment vertical="top" wrapText="1"/>
    </xf>
    <xf numFmtId="0" fontId="10" fillId="0" borderId="13" xfId="3" applyFont="1" applyBorder="1" applyAlignment="1">
      <alignment vertical="top" wrapText="1"/>
    </xf>
    <xf numFmtId="0" fontId="10" fillId="0" borderId="14" xfId="3" applyFont="1" applyBorder="1" applyAlignment="1">
      <alignment vertical="top" wrapText="1"/>
    </xf>
    <xf numFmtId="0" fontId="10" fillId="0" borderId="15" xfId="3" applyFont="1" applyBorder="1" applyAlignment="1">
      <alignment vertical="top" wrapText="1"/>
    </xf>
    <xf numFmtId="0" fontId="10" fillId="0" borderId="16" xfId="3" applyFont="1" applyBorder="1" applyAlignment="1">
      <alignment vertical="top" wrapText="1"/>
    </xf>
    <xf numFmtId="0" fontId="10" fillId="0" borderId="15" xfId="3" applyFont="1" applyBorder="1" applyAlignment="1">
      <alignment horizontal="center" vertical="top" wrapText="1"/>
    </xf>
    <xf numFmtId="0" fontId="10" fillId="0" borderId="17" xfId="3" applyFont="1" applyBorder="1" applyAlignment="1">
      <alignment vertical="top" wrapText="1"/>
    </xf>
    <xf numFmtId="0" fontId="10" fillId="0" borderId="18" xfId="3" applyFont="1" applyBorder="1" applyAlignment="1">
      <alignment horizontal="center" vertical="top" wrapText="1"/>
    </xf>
    <xf numFmtId="4" fontId="9" fillId="0" borderId="19" xfId="3" applyNumberFormat="1" applyFont="1" applyBorder="1" applyAlignment="1">
      <alignment horizontal="left" vertical="top" wrapText="1"/>
    </xf>
    <xf numFmtId="0" fontId="9" fillId="0" borderId="0" xfId="3" applyFont="1" applyAlignment="1">
      <alignment horizontal="left" vertical="top" wrapText="1"/>
    </xf>
    <xf numFmtId="0" fontId="9" fillId="0" borderId="21" xfId="3" applyFont="1" applyBorder="1" applyAlignment="1">
      <alignment vertical="top" wrapText="1"/>
    </xf>
    <xf numFmtId="0" fontId="9" fillId="0" borderId="22" xfId="3" applyFont="1" applyBorder="1" applyAlignment="1">
      <alignment vertical="top" wrapText="1"/>
    </xf>
    <xf numFmtId="0" fontId="9" fillId="0" borderId="21" xfId="3" applyFont="1" applyBorder="1" applyAlignment="1">
      <alignment horizontal="justify" vertical="top" wrapText="1"/>
    </xf>
    <xf numFmtId="0" fontId="10" fillId="0" borderId="0" xfId="3" applyFont="1" applyAlignment="1">
      <alignment horizontal="left" vertical="top" wrapText="1"/>
    </xf>
    <xf numFmtId="0" fontId="9" fillId="0" borderId="23" xfId="3" applyFont="1" applyBorder="1" applyAlignment="1">
      <alignment vertical="top" wrapText="1"/>
    </xf>
    <xf numFmtId="0" fontId="9" fillId="0" borderId="24" xfId="3" applyFont="1" applyBorder="1" applyAlignment="1">
      <alignment vertical="top" wrapText="1"/>
    </xf>
    <xf numFmtId="0" fontId="9" fillId="0" borderId="7" xfId="3" applyFont="1" applyBorder="1" applyAlignment="1">
      <alignment vertical="top" wrapText="1"/>
    </xf>
    <xf numFmtId="0" fontId="9" fillId="0" borderId="25" xfId="3" applyFont="1" applyBorder="1" applyAlignment="1">
      <alignment vertical="top" wrapText="1"/>
    </xf>
    <xf numFmtId="0" fontId="9" fillId="0" borderId="17" xfId="3" applyFont="1" applyBorder="1" applyAlignment="1">
      <alignment vertical="top" wrapText="1"/>
    </xf>
    <xf numFmtId="0" fontId="9" fillId="0" borderId="13" xfId="3" applyFont="1" applyBorder="1" applyAlignment="1">
      <alignment vertical="top" wrapText="1"/>
    </xf>
    <xf numFmtId="0" fontId="9" fillId="0" borderId="18" xfId="3" applyFont="1" applyBorder="1" applyAlignment="1">
      <alignment horizontal="center" vertical="top" wrapText="1"/>
    </xf>
    <xf numFmtId="0" fontId="9" fillId="0" borderId="19" xfId="3" applyFont="1" applyBorder="1" applyAlignment="1">
      <alignment horizontal="justify" vertical="top" wrapText="1"/>
    </xf>
    <xf numFmtId="4" fontId="9" fillId="0" borderId="19" xfId="2" applyNumberFormat="1" applyFont="1" applyBorder="1" applyAlignment="1">
      <alignment horizontal="justify" vertical="top" wrapText="1"/>
    </xf>
    <xf numFmtId="0" fontId="10" fillId="0" borderId="24" xfId="3" applyFont="1" applyBorder="1" applyAlignment="1">
      <alignment vertical="top" wrapText="1"/>
    </xf>
    <xf numFmtId="0" fontId="10" fillId="0" borderId="7" xfId="3" applyFont="1" applyBorder="1" applyAlignment="1">
      <alignment vertical="top" wrapText="1"/>
    </xf>
    <xf numFmtId="0" fontId="10" fillId="0" borderId="26" xfId="3" applyFont="1" applyBorder="1" applyAlignment="1">
      <alignment vertical="top" wrapText="1"/>
    </xf>
    <xf numFmtId="0" fontId="9" fillId="0" borderId="19" xfId="3" applyFont="1" applyBorder="1" applyAlignment="1">
      <alignment horizontal="left" vertical="top" wrapText="1"/>
    </xf>
    <xf numFmtId="0" fontId="9" fillId="0" borderId="27" xfId="3" applyFont="1" applyBorder="1" applyAlignment="1">
      <alignment horizontal="left" vertical="top" wrapText="1"/>
    </xf>
    <xf numFmtId="0" fontId="9" fillId="0" borderId="16" xfId="3" applyFont="1" applyBorder="1" applyAlignment="1">
      <alignment vertical="top" wrapText="1"/>
    </xf>
    <xf numFmtId="4" fontId="11" fillId="0" borderId="21" xfId="3" applyNumberFormat="1" applyFont="1" applyBorder="1" applyAlignment="1">
      <alignment horizontal="justify" vertical="top" wrapText="1"/>
    </xf>
    <xf numFmtId="4" fontId="11" fillId="0" borderId="19" xfId="3" applyNumberFormat="1" applyFont="1" applyBorder="1" applyAlignment="1">
      <alignment horizontal="justify" vertical="top" wrapText="1"/>
    </xf>
    <xf numFmtId="4" fontId="11" fillId="0" borderId="27" xfId="3" applyNumberFormat="1" applyFont="1" applyBorder="1" applyAlignment="1">
      <alignment horizontal="justify" vertical="top" wrapText="1"/>
    </xf>
    <xf numFmtId="4" fontId="11" fillId="0" borderId="27" xfId="5" applyNumberFormat="1" applyFont="1" applyFill="1" applyBorder="1" applyAlignment="1" applyProtection="1">
      <alignment horizontal="justify"/>
    </xf>
    <xf numFmtId="0" fontId="10" fillId="0" borderId="29" xfId="3" applyFont="1" applyBorder="1" applyAlignment="1">
      <alignment vertical="top" wrapText="1"/>
    </xf>
    <xf numFmtId="0" fontId="10" fillId="0" borderId="7" xfId="3" applyFont="1" applyBorder="1" applyAlignment="1">
      <alignment horizontal="center" vertical="center" wrapText="1"/>
    </xf>
    <xf numFmtId="4" fontId="11" fillId="0" borderId="13" xfId="3" applyNumberFormat="1" applyFont="1" applyBorder="1" applyAlignment="1">
      <alignment horizontal="justify" vertical="top" wrapText="1"/>
    </xf>
    <xf numFmtId="4" fontId="11" fillId="0" borderId="16" xfId="3" applyNumberFormat="1" applyFont="1" applyBorder="1" applyAlignment="1">
      <alignment horizontal="justify" vertical="top" wrapText="1"/>
    </xf>
    <xf numFmtId="4" fontId="10" fillId="0" borderId="7" xfId="3" applyNumberFormat="1" applyFont="1" applyBorder="1" applyAlignment="1">
      <alignment vertical="center" wrapText="1"/>
    </xf>
    <xf numFmtId="0" fontId="4" fillId="0" borderId="30" xfId="3" applyFont="1" applyBorder="1" applyAlignment="1">
      <alignment vertical="center"/>
    </xf>
    <xf numFmtId="0" fontId="3" fillId="0" borderId="4" xfId="3" applyFont="1" applyBorder="1" applyAlignment="1">
      <alignment horizontal="center" vertical="center"/>
    </xf>
    <xf numFmtId="0" fontId="5" fillId="0" borderId="31" xfId="4" applyFont="1" applyBorder="1" applyAlignment="1">
      <alignment horizontal="left" vertical="center" wrapText="1"/>
    </xf>
    <xf numFmtId="0" fontId="6" fillId="0" borderId="21" xfId="4" applyFont="1" applyBorder="1" applyAlignment="1">
      <alignment horizontal="left" vertical="center" wrapText="1"/>
    </xf>
    <xf numFmtId="4" fontId="6" fillId="0" borderId="32" xfId="6" applyNumberFormat="1" applyFont="1" applyBorder="1" applyAlignment="1">
      <alignment horizontal="right" vertical="center" wrapText="1"/>
    </xf>
    <xf numFmtId="4" fontId="6" fillId="0" borderId="33" xfId="6" applyNumberFormat="1" applyFont="1" applyBorder="1" applyAlignment="1">
      <alignment horizontal="right" vertical="center" wrapText="1"/>
    </xf>
    <xf numFmtId="0" fontId="6" fillId="0" borderId="24" xfId="4" applyFont="1" applyBorder="1" applyAlignment="1">
      <alignment horizontal="left" vertical="center" wrapText="1"/>
    </xf>
    <xf numFmtId="4" fontId="6" fillId="0" borderId="31" xfId="6" applyNumberFormat="1" applyFont="1" applyBorder="1" applyAlignment="1">
      <alignment horizontal="right" vertical="center" wrapText="1"/>
    </xf>
    <xf numFmtId="4" fontId="6" fillId="0" borderId="34" xfId="6" applyNumberFormat="1" applyFont="1" applyBorder="1" applyAlignment="1">
      <alignment horizontal="right" vertical="center" wrapText="1"/>
    </xf>
    <xf numFmtId="4" fontId="6" fillId="3" borderId="21" xfId="6" applyNumberFormat="1" applyFont="1" applyFill="1" applyBorder="1" applyAlignment="1">
      <alignment horizontal="right" vertical="center" wrapText="1"/>
    </xf>
    <xf numFmtId="4" fontId="6" fillId="3" borderId="35" xfId="6" applyNumberFormat="1" applyFont="1" applyFill="1" applyBorder="1" applyAlignment="1">
      <alignment horizontal="right" vertical="center" wrapText="1"/>
    </xf>
    <xf numFmtId="4" fontId="6" fillId="3" borderId="36" xfId="6" applyNumberFormat="1" applyFont="1" applyFill="1" applyBorder="1" applyAlignment="1">
      <alignment horizontal="right" vertical="center" wrapText="1"/>
    </xf>
    <xf numFmtId="4" fontId="4" fillId="0" borderId="37" xfId="3" applyNumberFormat="1" applyFont="1" applyBorder="1" applyAlignment="1">
      <alignment vertical="center"/>
    </xf>
    <xf numFmtId="4" fontId="6" fillId="0" borderId="38" xfId="6" applyNumberFormat="1" applyFont="1" applyBorder="1" applyAlignment="1">
      <alignment horizontal="right" vertical="center" wrapText="1"/>
    </xf>
    <xf numFmtId="4" fontId="4" fillId="0" borderId="39" xfId="3" applyNumberFormat="1" applyFont="1" applyBorder="1" applyAlignment="1">
      <alignment vertical="center"/>
    </xf>
    <xf numFmtId="4" fontId="6" fillId="0" borderId="40" xfId="6" applyNumberFormat="1" applyFont="1" applyBorder="1" applyAlignment="1">
      <alignment horizontal="right" vertical="center" wrapText="1"/>
    </xf>
    <xf numFmtId="4" fontId="6" fillId="3" borderId="41" xfId="6" applyNumberFormat="1" applyFont="1" applyFill="1" applyBorder="1" applyAlignment="1">
      <alignment horizontal="right" vertical="center" wrapText="1"/>
    </xf>
    <xf numFmtId="4" fontId="6" fillId="3" borderId="42" xfId="6" applyNumberFormat="1" applyFont="1" applyFill="1" applyBorder="1" applyAlignment="1">
      <alignment horizontal="right" vertical="center" wrapText="1"/>
    </xf>
    <xf numFmtId="4" fontId="12" fillId="0" borderId="19" xfId="2" applyNumberFormat="1" applyFont="1" applyBorder="1" applyAlignment="1">
      <alignment horizontal="right" wrapText="1"/>
    </xf>
    <xf numFmtId="4" fontId="3" fillId="0" borderId="0" xfId="0" applyNumberFormat="1" applyFont="1"/>
    <xf numFmtId="0" fontId="6" fillId="0" borderId="44" xfId="4" applyFont="1" applyBorder="1" applyAlignment="1">
      <alignment horizontal="center" vertical="center" wrapText="1"/>
    </xf>
    <xf numFmtId="0" fontId="5" fillId="0" borderId="21" xfId="4" applyFont="1" applyBorder="1" applyAlignment="1">
      <alignment horizontal="left" vertical="center" wrapText="1"/>
    </xf>
    <xf numFmtId="0" fontId="4" fillId="0" borderId="45" xfId="0" quotePrefix="1" applyFont="1" applyBorder="1" applyAlignment="1">
      <alignment vertical="top" wrapText="1"/>
    </xf>
    <xf numFmtId="4" fontId="6" fillId="3" borderId="0" xfId="6" applyNumberFormat="1" applyFont="1" applyFill="1" applyAlignment="1">
      <alignment horizontal="right" vertical="center" wrapText="1"/>
    </xf>
    <xf numFmtId="4" fontId="6" fillId="2" borderId="35" xfId="6" applyNumberFormat="1" applyFont="1" applyFill="1" applyBorder="1" applyAlignment="1">
      <alignment horizontal="right" vertical="center" wrapText="1"/>
    </xf>
    <xf numFmtId="4" fontId="4" fillId="0" borderId="46" xfId="3" applyNumberFormat="1" applyFont="1" applyBorder="1" applyAlignment="1">
      <alignment vertical="center"/>
    </xf>
    <xf numFmtId="4" fontId="5" fillId="0" borderId="48" xfId="6" applyNumberFormat="1" applyFont="1" applyBorder="1" applyAlignment="1">
      <alignment horizontal="right" vertical="center" wrapText="1"/>
    </xf>
    <xf numFmtId="4" fontId="5" fillId="0" borderId="47" xfId="6" applyNumberFormat="1" applyFont="1" applyBorder="1" applyAlignment="1">
      <alignment horizontal="right" vertical="center" wrapText="1"/>
    </xf>
    <xf numFmtId="4" fontId="9" fillId="0" borderId="49" xfId="2" applyNumberFormat="1" applyFont="1" applyBorder="1" applyAlignment="1">
      <alignment horizontal="justify" vertical="top" wrapText="1"/>
    </xf>
    <xf numFmtId="4" fontId="11" fillId="0" borderId="53" xfId="3" applyNumberFormat="1" applyFont="1" applyBorder="1" applyAlignment="1">
      <alignment horizontal="justify" vertical="top" wrapText="1"/>
    </xf>
    <xf numFmtId="4" fontId="9" fillId="0" borderId="19" xfId="2" applyNumberFormat="1" applyFont="1" applyBorder="1" applyAlignment="1">
      <alignment horizontal="right" wrapText="1"/>
    </xf>
    <xf numFmtId="4" fontId="9" fillId="0" borderId="50" xfId="2" applyNumberFormat="1" applyFont="1" applyBorder="1" applyAlignment="1">
      <alignment horizontal="right" wrapText="1"/>
    </xf>
    <xf numFmtId="4" fontId="12" fillId="0" borderId="0" xfId="2" applyNumberFormat="1" applyFont="1" applyAlignment="1">
      <alignment horizontal="right" wrapText="1"/>
    </xf>
    <xf numFmtId="4" fontId="10" fillId="0" borderId="19" xfId="2" applyNumberFormat="1" applyFont="1" applyBorder="1" applyAlignment="1">
      <alignment horizontal="right" wrapText="1"/>
    </xf>
    <xf numFmtId="4" fontId="12" fillId="0" borderId="50" xfId="2" applyNumberFormat="1" applyFont="1" applyBorder="1" applyAlignment="1">
      <alignment horizontal="right" wrapText="1"/>
    </xf>
    <xf numFmtId="4" fontId="11" fillId="0" borderId="0" xfId="2" applyNumberFormat="1" applyFont="1" applyAlignment="1">
      <alignment horizontal="right" wrapText="1"/>
    </xf>
    <xf numFmtId="4" fontId="11" fillId="0" borderId="50" xfId="2" applyNumberFormat="1" applyFont="1" applyBorder="1" applyAlignment="1">
      <alignment horizontal="right" wrapText="1"/>
    </xf>
    <xf numFmtId="4" fontId="11" fillId="0" borderId="52" xfId="2" applyNumberFormat="1" applyFont="1" applyBorder="1" applyAlignment="1">
      <alignment horizontal="right" wrapText="1"/>
    </xf>
    <xf numFmtId="4" fontId="12" fillId="0" borderId="41" xfId="2" applyNumberFormat="1" applyFont="1" applyBorder="1" applyAlignment="1">
      <alignment horizontal="right" wrapText="1"/>
    </xf>
    <xf numFmtId="4" fontId="11" fillId="0" borderId="19" xfId="2" applyNumberFormat="1" applyFont="1" applyBorder="1" applyAlignment="1">
      <alignment horizontal="right" wrapText="1"/>
    </xf>
    <xf numFmtId="4" fontId="12" fillId="0" borderId="42" xfId="2" applyNumberFormat="1" applyFont="1" applyBorder="1" applyAlignment="1">
      <alignment horizontal="right" wrapText="1"/>
    </xf>
    <xf numFmtId="4" fontId="10" fillId="0" borderId="50" xfId="2" applyNumberFormat="1" applyFont="1" applyBorder="1" applyAlignment="1">
      <alignment horizontal="right" wrapText="1"/>
    </xf>
    <xf numFmtId="4" fontId="9" fillId="0" borderId="21" xfId="2" applyNumberFormat="1" applyFont="1" applyBorder="1" applyAlignment="1">
      <alignment horizontal="right" wrapText="1"/>
    </xf>
    <xf numFmtId="4" fontId="9" fillId="0" borderId="51" xfId="2" applyNumberFormat="1" applyFont="1" applyBorder="1" applyAlignment="1">
      <alignment horizontal="right" wrapText="1"/>
    </xf>
    <xf numFmtId="4" fontId="11" fillId="0" borderId="19" xfId="5" applyNumberFormat="1" applyFont="1" applyFill="1" applyBorder="1" applyAlignment="1" applyProtection="1">
      <alignment horizontal="right"/>
    </xf>
    <xf numFmtId="4" fontId="10" fillId="0" borderId="21" xfId="2" applyNumberFormat="1" applyFont="1" applyBorder="1" applyAlignment="1">
      <alignment horizontal="right" wrapText="1"/>
    </xf>
    <xf numFmtId="4" fontId="12" fillId="0" borderId="20" xfId="2" applyNumberFormat="1" applyFont="1" applyBorder="1" applyAlignment="1">
      <alignment horizontal="right" wrapText="1"/>
    </xf>
    <xf numFmtId="4" fontId="11" fillId="0" borderId="20" xfId="2" applyNumberFormat="1" applyFont="1" applyBorder="1" applyAlignment="1">
      <alignment horizontal="right" wrapText="1"/>
    </xf>
    <xf numFmtId="4" fontId="11" fillId="0" borderId="20" xfId="5" applyNumberFormat="1" applyFont="1" applyFill="1" applyBorder="1" applyAlignment="1" applyProtection="1">
      <alignment horizontal="right"/>
    </xf>
    <xf numFmtId="4" fontId="12" fillId="0" borderId="28" xfId="2" applyNumberFormat="1" applyFont="1" applyBorder="1" applyAlignment="1">
      <alignment horizontal="right" wrapText="1"/>
    </xf>
    <xf numFmtId="4" fontId="12" fillId="0" borderId="19" xfId="3" applyNumberFormat="1" applyFont="1" applyBorder="1" applyAlignment="1">
      <alignment horizontal="right" wrapText="1"/>
    </xf>
    <xf numFmtId="4" fontId="11" fillId="0" borderId="19" xfId="3" applyNumberFormat="1" applyFont="1" applyBorder="1" applyAlignment="1">
      <alignment horizontal="right" wrapText="1"/>
    </xf>
    <xf numFmtId="43" fontId="9" fillId="0" borderId="19" xfId="2" applyNumberFormat="1" applyFont="1" applyBorder="1" applyAlignment="1">
      <alignment horizontal="right" wrapText="1"/>
    </xf>
    <xf numFmtId="0" fontId="4" fillId="0" borderId="43" xfId="3" applyFont="1" applyBorder="1" applyAlignment="1">
      <alignment horizontal="center" vertical="center" wrapText="1"/>
    </xf>
    <xf numFmtId="0" fontId="15" fillId="0" borderId="0" xfId="3" applyFont="1" applyAlignment="1">
      <alignment horizontal="center" vertical="center"/>
    </xf>
    <xf numFmtId="0" fontId="16" fillId="0" borderId="0" xfId="3" applyFont="1" applyAlignment="1">
      <alignment horizontal="center" vertical="center"/>
    </xf>
    <xf numFmtId="0" fontId="17" fillId="0" borderId="0" xfId="3" applyFont="1" applyAlignment="1">
      <alignment horizontal="center" vertical="center"/>
    </xf>
    <xf numFmtId="0" fontId="4" fillId="0" borderId="1" xfId="3" applyFont="1" applyBorder="1" applyAlignment="1">
      <alignment horizontal="center" vertical="center" wrapText="1"/>
    </xf>
    <xf numFmtId="0" fontId="4" fillId="0" borderId="13" xfId="3" applyFont="1" applyBorder="1" applyAlignment="1">
      <alignment horizontal="center" vertical="center"/>
    </xf>
    <xf numFmtId="0" fontId="7" fillId="0" borderId="2" xfId="3" applyFont="1" applyBorder="1" applyAlignment="1">
      <alignment horizontal="center" vertical="center"/>
    </xf>
    <xf numFmtId="0" fontId="4" fillId="0" borderId="2" xfId="3" applyFont="1" applyBorder="1" applyAlignment="1">
      <alignment horizontal="center" vertical="center"/>
    </xf>
    <xf numFmtId="0" fontId="10" fillId="0" borderId="0" xfId="3" applyFont="1" applyAlignment="1">
      <alignment horizontal="center" vertical="top" wrapText="1"/>
    </xf>
    <xf numFmtId="0" fontId="10" fillId="0" borderId="13" xfId="3" applyFont="1" applyBorder="1" applyAlignment="1">
      <alignment horizontal="center" vertical="center" wrapText="1"/>
    </xf>
    <xf numFmtId="0" fontId="10" fillId="0" borderId="13" xfId="3" applyFont="1" applyBorder="1" applyAlignment="1">
      <alignment horizontal="center" vertical="top" wrapText="1"/>
    </xf>
    <xf numFmtId="0" fontId="10" fillId="0" borderId="5" xfId="3" applyFont="1" applyBorder="1" applyAlignment="1">
      <alignment horizontal="left" vertical="top" wrapText="1"/>
    </xf>
    <xf numFmtId="0" fontId="10" fillId="0" borderId="7" xfId="3" applyFont="1" applyBorder="1" applyAlignment="1">
      <alignment horizontal="left" vertical="top" wrapText="1"/>
    </xf>
    <xf numFmtId="0" fontId="17" fillId="0" borderId="0" xfId="3" applyFont="1" applyAlignment="1">
      <alignment horizontal="center" vertical="top" wrapText="1"/>
    </xf>
    <xf numFmtId="0" fontId="9" fillId="0" borderId="0" xfId="3" applyFont="1" applyAlignment="1">
      <alignment horizontal="center" vertical="top" wrapText="1"/>
    </xf>
    <xf numFmtId="4" fontId="9" fillId="0" borderId="0" xfId="3" applyNumberFormat="1" applyFont="1" applyAlignment="1">
      <alignment vertical="top" wrapText="1"/>
    </xf>
  </cellXfs>
  <cellStyles count="7">
    <cellStyle name="Excel Built-in Normal" xfId="1" xr:uid="{00000000-0005-0000-0000-000000000000}"/>
    <cellStyle name="Migliaia 2" xfId="2" xr:uid="{00000000-0005-0000-0000-000001000000}"/>
    <cellStyle name="Normale" xfId="0" builtinId="0"/>
    <cellStyle name="Normale 2" xfId="3" xr:uid="{00000000-0005-0000-0000-000003000000}"/>
    <cellStyle name="Normale_Foglio3" xfId="4" xr:uid="{00000000-0005-0000-0000-000004000000}"/>
    <cellStyle name="Valore tabella pivot" xfId="5" xr:uid="{00000000-0005-0000-0000-000005000000}"/>
    <cellStyle name="Valuta 2" xfId="6" xr:uid="{00000000-0005-0000-0000-000006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K61"/>
  <sheetViews>
    <sheetView showGridLines="0" tabSelected="1" workbookViewId="0">
      <selection activeCell="J57" sqref="J57"/>
    </sheetView>
  </sheetViews>
  <sheetFormatPr defaultColWidth="8.33203125" defaultRowHeight="21.75" customHeight="1" x14ac:dyDescent="0.25"/>
  <cols>
    <col min="1" max="2" width="8.33203125" style="3"/>
    <col min="3" max="3" width="10.109375" style="1" customWidth="1"/>
    <col min="4" max="4" width="47.5546875" style="2" customWidth="1"/>
    <col min="5" max="7" width="15" style="2" customWidth="1"/>
    <col min="8" max="8" width="16.6640625" style="2" customWidth="1"/>
    <col min="9" max="10" width="16.6640625" style="3" customWidth="1"/>
    <col min="11" max="16384" width="8.33203125" style="3"/>
  </cols>
  <sheetData>
    <row r="2" spans="2:11" ht="21.75" customHeight="1" x14ac:dyDescent="0.25">
      <c r="B2" s="117" t="s">
        <v>160</v>
      </c>
      <c r="C2" s="118"/>
      <c r="G2" s="119" t="s">
        <v>161</v>
      </c>
      <c r="H2" s="119"/>
      <c r="I2" s="119"/>
      <c r="J2" s="119"/>
      <c r="K2" s="119"/>
    </row>
    <row r="3" spans="2:11" ht="21.75" customHeight="1" x14ac:dyDescent="0.25">
      <c r="D3" s="124" t="s">
        <v>184</v>
      </c>
      <c r="E3" s="124"/>
      <c r="F3" s="124"/>
    </row>
    <row r="5" spans="2:11" ht="21.75" customHeight="1" x14ac:dyDescent="0.25">
      <c r="C5" s="120" t="s">
        <v>0</v>
      </c>
      <c r="D5" s="120" t="s">
        <v>1</v>
      </c>
      <c r="E5" s="121" t="s">
        <v>2</v>
      </c>
      <c r="F5" s="121"/>
      <c r="G5" s="121" t="s">
        <v>3</v>
      </c>
      <c r="H5" s="121"/>
    </row>
    <row r="6" spans="2:11" ht="21" thickBot="1" x14ac:dyDescent="0.3">
      <c r="C6" s="120"/>
      <c r="D6" s="120"/>
      <c r="E6" s="63"/>
      <c r="F6" s="4" t="s">
        <v>4</v>
      </c>
      <c r="G6" s="5"/>
      <c r="H6" s="4" t="s">
        <v>4</v>
      </c>
    </row>
    <row r="7" spans="2:11" ht="21.75" customHeight="1" thickTop="1" x14ac:dyDescent="0.25">
      <c r="C7" s="6"/>
      <c r="D7" s="7" t="s">
        <v>5</v>
      </c>
      <c r="E7" s="70">
        <v>25104351.260000002</v>
      </c>
      <c r="F7" s="68">
        <v>0</v>
      </c>
      <c r="G7" s="8"/>
      <c r="H7" s="68">
        <v>0</v>
      </c>
    </row>
    <row r="8" spans="2:11" ht="21.75" customHeight="1" x14ac:dyDescent="0.25">
      <c r="C8" s="9"/>
      <c r="D8" s="84" t="s">
        <v>6</v>
      </c>
      <c r="E8" s="73">
        <v>304427094.72000003</v>
      </c>
      <c r="F8" s="86">
        <v>0</v>
      </c>
      <c r="G8" s="87"/>
      <c r="H8" s="73">
        <v>0</v>
      </c>
    </row>
    <row r="9" spans="2:11" ht="21.75" customHeight="1" x14ac:dyDescent="0.25">
      <c r="C9" s="9"/>
      <c r="D9" s="84" t="s">
        <v>7</v>
      </c>
      <c r="E9" s="73">
        <v>1145132904.6600001</v>
      </c>
      <c r="F9" s="86">
        <v>0</v>
      </c>
      <c r="G9" s="87"/>
      <c r="H9" s="73">
        <v>0</v>
      </c>
    </row>
    <row r="10" spans="2:11" ht="31.2" customHeight="1" x14ac:dyDescent="0.25">
      <c r="C10" s="83"/>
      <c r="D10" s="85" t="s">
        <v>164</v>
      </c>
      <c r="E10" s="73">
        <v>532332215.60000002</v>
      </c>
      <c r="F10" s="86">
        <v>0</v>
      </c>
      <c r="G10" s="87"/>
      <c r="H10" s="73">
        <v>0</v>
      </c>
    </row>
    <row r="11" spans="2:11" ht="27.6" customHeight="1" thickBot="1" x14ac:dyDescent="0.25">
      <c r="C11" s="9"/>
      <c r="D11" s="10" t="s">
        <v>183</v>
      </c>
      <c r="E11" s="11"/>
      <c r="F11" s="11"/>
      <c r="G11" s="82">
        <v>1844788833.0799999</v>
      </c>
      <c r="H11" s="73">
        <v>0</v>
      </c>
    </row>
    <row r="12" spans="2:11" ht="21.75" customHeight="1" thickTop="1" x14ac:dyDescent="0.25">
      <c r="C12" s="6" t="s">
        <v>8</v>
      </c>
      <c r="D12" s="7" t="s">
        <v>9</v>
      </c>
      <c r="E12" s="70"/>
      <c r="F12" s="68"/>
      <c r="G12" s="71"/>
      <c r="H12" s="68"/>
    </row>
    <row r="13" spans="2:11" ht="21.75" customHeight="1" x14ac:dyDescent="0.25">
      <c r="C13" s="9" t="s">
        <v>10</v>
      </c>
      <c r="D13" s="12" t="s">
        <v>11</v>
      </c>
      <c r="E13" s="72">
        <v>731050430</v>
      </c>
      <c r="F13" s="72">
        <v>0</v>
      </c>
      <c r="G13" s="72">
        <v>1921243091.1300001</v>
      </c>
      <c r="H13" s="73">
        <v>0</v>
      </c>
    </row>
    <row r="14" spans="2:11" ht="21.75" customHeight="1" x14ac:dyDescent="0.25">
      <c r="C14" s="9" t="s">
        <v>12</v>
      </c>
      <c r="D14" s="12" t="s">
        <v>13</v>
      </c>
      <c r="E14" s="72">
        <v>5646731193.2399998</v>
      </c>
      <c r="F14" s="72">
        <v>5646731193.2399998</v>
      </c>
      <c r="G14" s="72">
        <v>5646753024.79</v>
      </c>
      <c r="H14" s="73">
        <v>5646753024.79</v>
      </c>
    </row>
    <row r="15" spans="2:11" ht="21.75" customHeight="1" x14ac:dyDescent="0.25">
      <c r="C15" s="9">
        <v>10103</v>
      </c>
      <c r="D15" s="12" t="s">
        <v>165</v>
      </c>
      <c r="E15" s="72">
        <v>0</v>
      </c>
      <c r="F15" s="72">
        <v>0</v>
      </c>
      <c r="G15" s="72">
        <v>0</v>
      </c>
      <c r="H15" s="73">
        <v>0</v>
      </c>
    </row>
    <row r="16" spans="2:11" ht="21.75" customHeight="1" x14ac:dyDescent="0.25">
      <c r="C16" s="9" t="s">
        <v>14</v>
      </c>
      <c r="D16" s="12" t="s">
        <v>15</v>
      </c>
      <c r="E16" s="72">
        <v>390523892.85000002</v>
      </c>
      <c r="F16" s="72">
        <v>0</v>
      </c>
      <c r="G16" s="72">
        <v>390523892.85000002</v>
      </c>
      <c r="H16" s="73">
        <v>0</v>
      </c>
    </row>
    <row r="17" spans="3:8" ht="21.75" customHeight="1" x14ac:dyDescent="0.25">
      <c r="C17" s="13" t="s">
        <v>16</v>
      </c>
      <c r="D17" s="14" t="s">
        <v>17</v>
      </c>
      <c r="E17" s="72">
        <v>383727476.01999998</v>
      </c>
      <c r="F17" s="72">
        <v>0</v>
      </c>
      <c r="G17" s="72">
        <v>383727476.01999998</v>
      </c>
      <c r="H17" s="74">
        <v>0</v>
      </c>
    </row>
    <row r="18" spans="3:8" ht="21.75" customHeight="1" thickBot="1" x14ac:dyDescent="0.3">
      <c r="C18" s="15">
        <v>10000</v>
      </c>
      <c r="D18" s="16" t="str">
        <f>"Totale "&amp;C12&amp;": "&amp;D12</f>
        <v>Totale TITOLO 1: Entrate correnti di natura tributaria, contributiva e perequativa</v>
      </c>
      <c r="E18" s="17">
        <f>SUM(E13:E17)</f>
        <v>7152032992.1100006</v>
      </c>
      <c r="F18" s="75">
        <f>SUM(F13:F17)</f>
        <v>5646731193.2399998</v>
      </c>
      <c r="G18" s="88">
        <f>SUM(G13:G17)</f>
        <v>8342247484.7900009</v>
      </c>
      <c r="H18" s="18">
        <f>SUM(H13:H17)</f>
        <v>5646753024.79</v>
      </c>
    </row>
    <row r="19" spans="3:8" ht="21.75" customHeight="1" x14ac:dyDescent="0.25">
      <c r="C19" s="6" t="s">
        <v>18</v>
      </c>
      <c r="D19" s="7" t="s">
        <v>19</v>
      </c>
      <c r="E19" s="70"/>
      <c r="F19" s="68"/>
      <c r="G19" s="71"/>
      <c r="H19" s="68"/>
    </row>
    <row r="20" spans="3:8" ht="21.75" customHeight="1" x14ac:dyDescent="0.25">
      <c r="C20" s="9" t="s">
        <v>20</v>
      </c>
      <c r="D20" s="12" t="s">
        <v>167</v>
      </c>
      <c r="E20" s="72">
        <v>3591161065.29</v>
      </c>
      <c r="F20" s="72">
        <v>2943372508.0599999</v>
      </c>
      <c r="G20" s="72">
        <v>5715579751.46</v>
      </c>
      <c r="H20" s="73">
        <v>4476895993.2699995</v>
      </c>
    </row>
    <row r="21" spans="3:8" ht="21.75" customHeight="1" x14ac:dyDescent="0.25">
      <c r="C21" s="9" t="s">
        <v>21</v>
      </c>
      <c r="D21" s="12" t="s">
        <v>168</v>
      </c>
      <c r="E21" s="72">
        <v>0</v>
      </c>
      <c r="F21" s="72">
        <v>0</v>
      </c>
      <c r="G21" s="72">
        <v>0</v>
      </c>
      <c r="H21" s="73">
        <v>0</v>
      </c>
    </row>
    <row r="22" spans="3:8" ht="21.75" customHeight="1" x14ac:dyDescent="0.25">
      <c r="C22" s="9" t="s">
        <v>22</v>
      </c>
      <c r="D22" s="12" t="s">
        <v>23</v>
      </c>
      <c r="E22" s="72">
        <v>446857619.95999998</v>
      </c>
      <c r="F22" s="72">
        <v>446790448</v>
      </c>
      <c r="G22" s="72">
        <v>461279765.18000001</v>
      </c>
      <c r="H22" s="73">
        <v>461205859.48000002</v>
      </c>
    </row>
    <row r="23" spans="3:8" ht="21.75" customHeight="1" x14ac:dyDescent="0.25">
      <c r="C23" s="9" t="s">
        <v>24</v>
      </c>
      <c r="D23" s="12" t="s">
        <v>169</v>
      </c>
      <c r="E23" s="72">
        <v>0</v>
      </c>
      <c r="F23" s="72">
        <v>0</v>
      </c>
      <c r="G23" s="72">
        <v>17325.14</v>
      </c>
      <c r="H23" s="73">
        <v>0</v>
      </c>
    </row>
    <row r="24" spans="3:8" ht="21.75" customHeight="1" x14ac:dyDescent="0.25">
      <c r="C24" s="13" t="s">
        <v>25</v>
      </c>
      <c r="D24" s="14" t="s">
        <v>26</v>
      </c>
      <c r="E24" s="72">
        <v>155861688.72999999</v>
      </c>
      <c r="F24" s="72">
        <v>0</v>
      </c>
      <c r="G24" s="72">
        <v>300012248.92000002</v>
      </c>
      <c r="H24" s="74">
        <v>0</v>
      </c>
    </row>
    <row r="25" spans="3:8" ht="21.75" customHeight="1" x14ac:dyDescent="0.25">
      <c r="C25" s="15">
        <v>20000</v>
      </c>
      <c r="D25" s="16" t="str">
        <f>"Totale "&amp;C19&amp;": "&amp;D19</f>
        <v>Totale TITOLO 2: Trasferimenti correnti</v>
      </c>
      <c r="E25" s="17">
        <f>SUM(E20:E24)</f>
        <v>4193880373.98</v>
      </c>
      <c r="F25" s="75">
        <f>SUM(F20:F24)</f>
        <v>3390162956.0599999</v>
      </c>
      <c r="G25" s="88">
        <f>SUM(G20:G24)</f>
        <v>6476889090.7000008</v>
      </c>
      <c r="H25" s="18">
        <f>SUM(H20:H24)</f>
        <v>4938101852.75</v>
      </c>
    </row>
    <row r="26" spans="3:8" ht="21.75" customHeight="1" x14ac:dyDescent="0.25">
      <c r="C26" s="6" t="s">
        <v>27</v>
      </c>
      <c r="D26" s="7" t="s">
        <v>28</v>
      </c>
      <c r="E26" s="70"/>
      <c r="F26" s="68"/>
      <c r="G26" s="71"/>
      <c r="H26" s="68"/>
    </row>
    <row r="27" spans="3:8" ht="21.75" customHeight="1" x14ac:dyDescent="0.25">
      <c r="C27" s="9" t="s">
        <v>29</v>
      </c>
      <c r="D27" s="12" t="s">
        <v>30</v>
      </c>
      <c r="E27" s="72">
        <v>7671990.4699999997</v>
      </c>
      <c r="F27" s="72">
        <v>31000</v>
      </c>
      <c r="G27" s="72">
        <v>9799815.7599999998</v>
      </c>
      <c r="H27" s="73">
        <v>31000</v>
      </c>
    </row>
    <row r="28" spans="3:8" ht="21.75" customHeight="1" x14ac:dyDescent="0.25">
      <c r="C28" s="9" t="s">
        <v>31</v>
      </c>
      <c r="D28" s="12" t="s">
        <v>166</v>
      </c>
      <c r="E28" s="72">
        <v>4743000</v>
      </c>
      <c r="F28" s="72">
        <v>2000000</v>
      </c>
      <c r="G28" s="72">
        <v>5418648.3200000003</v>
      </c>
      <c r="H28" s="73">
        <v>2000000</v>
      </c>
    </row>
    <row r="29" spans="3:8" ht="21.75" customHeight="1" x14ac:dyDescent="0.25">
      <c r="C29" s="9" t="s">
        <v>33</v>
      </c>
      <c r="D29" s="12" t="s">
        <v>170</v>
      </c>
      <c r="E29" s="72">
        <v>2504000</v>
      </c>
      <c r="F29" s="72">
        <v>0</v>
      </c>
      <c r="G29" s="72">
        <v>6969172.96</v>
      </c>
      <c r="H29" s="73">
        <v>0</v>
      </c>
    </row>
    <row r="30" spans="3:8" ht="21.75" customHeight="1" x14ac:dyDescent="0.25">
      <c r="C30" s="9" t="s">
        <v>35</v>
      </c>
      <c r="D30" s="12" t="s">
        <v>171</v>
      </c>
      <c r="E30" s="72">
        <v>750000</v>
      </c>
      <c r="F30" s="72">
        <v>0</v>
      </c>
      <c r="G30" s="72">
        <v>2069289</v>
      </c>
      <c r="H30" s="73">
        <v>0</v>
      </c>
    </row>
    <row r="31" spans="3:8" ht="21.75" customHeight="1" x14ac:dyDescent="0.25">
      <c r="C31" s="13" t="s">
        <v>37</v>
      </c>
      <c r="D31" s="14" t="s">
        <v>38</v>
      </c>
      <c r="E31" s="72">
        <v>157561350.56</v>
      </c>
      <c r="F31" s="72">
        <v>2750000</v>
      </c>
      <c r="G31" s="72">
        <v>344863960.75</v>
      </c>
      <c r="H31" s="74">
        <v>2822579.2</v>
      </c>
    </row>
    <row r="32" spans="3:8" ht="21.75" customHeight="1" x14ac:dyDescent="0.25">
      <c r="C32" s="15">
        <v>30000</v>
      </c>
      <c r="D32" s="16" t="str">
        <f>"Totale "&amp;C26&amp;": "&amp;D26</f>
        <v>Totale TITOLO 3: Entrate extratributarie</v>
      </c>
      <c r="E32" s="17">
        <f>SUM(E27:E31)</f>
        <v>173230341.03</v>
      </c>
      <c r="F32" s="75">
        <f>SUM(F27:F31)</f>
        <v>4781000</v>
      </c>
      <c r="G32" s="88">
        <f>SUM(G27:G31)</f>
        <v>369120886.79000002</v>
      </c>
      <c r="H32" s="18">
        <f>SUM(H27:H31)</f>
        <v>4853579.2</v>
      </c>
    </row>
    <row r="33" spans="3:8" ht="21.75" customHeight="1" x14ac:dyDescent="0.25">
      <c r="C33" s="6" t="s">
        <v>39</v>
      </c>
      <c r="D33" s="7" t="s">
        <v>40</v>
      </c>
      <c r="E33" s="70"/>
      <c r="F33" s="68"/>
      <c r="G33" s="71"/>
      <c r="H33" s="68"/>
    </row>
    <row r="34" spans="3:8" ht="21.75" customHeight="1" x14ac:dyDescent="0.25">
      <c r="C34" s="64">
        <v>40100</v>
      </c>
      <c r="D34" s="12" t="s">
        <v>172</v>
      </c>
      <c r="E34" s="72">
        <v>0</v>
      </c>
      <c r="F34" s="72">
        <v>0</v>
      </c>
      <c r="G34" s="72">
        <v>0</v>
      </c>
      <c r="H34" s="73">
        <v>0</v>
      </c>
    </row>
    <row r="35" spans="3:8" ht="21.75" customHeight="1" x14ac:dyDescent="0.25">
      <c r="C35" s="9" t="s">
        <v>41</v>
      </c>
      <c r="D35" s="12" t="s">
        <v>32</v>
      </c>
      <c r="E35" s="72">
        <v>3285001266.9099998</v>
      </c>
      <c r="F35" s="72">
        <v>1006843039.03</v>
      </c>
      <c r="G35" s="72">
        <v>8555111468.3800001</v>
      </c>
      <c r="H35" s="73">
        <v>1042902628.29</v>
      </c>
    </row>
    <row r="36" spans="3:8" ht="21.75" customHeight="1" x14ac:dyDescent="0.25">
      <c r="C36" s="9" t="s">
        <v>42</v>
      </c>
      <c r="D36" s="12" t="s">
        <v>34</v>
      </c>
      <c r="E36" s="72">
        <v>19068057.050000001</v>
      </c>
      <c r="F36" s="72">
        <v>16660000</v>
      </c>
      <c r="G36" s="72">
        <v>305052751.93000001</v>
      </c>
      <c r="H36" s="73">
        <v>277716775.93000001</v>
      </c>
    </row>
    <row r="37" spans="3:8" ht="21.75" customHeight="1" x14ac:dyDescent="0.25">
      <c r="C37" s="9" t="s">
        <v>43</v>
      </c>
      <c r="D37" s="12" t="s">
        <v>36</v>
      </c>
      <c r="E37" s="72">
        <v>7400000</v>
      </c>
      <c r="F37" s="72">
        <v>0</v>
      </c>
      <c r="G37" s="72">
        <v>9535283.6799999997</v>
      </c>
      <c r="H37" s="73">
        <v>0</v>
      </c>
    </row>
    <row r="38" spans="3:8" ht="21.75" customHeight="1" x14ac:dyDescent="0.25">
      <c r="C38" s="13" t="s">
        <v>44</v>
      </c>
      <c r="D38" s="14" t="s">
        <v>38</v>
      </c>
      <c r="E38" s="72">
        <v>1000000</v>
      </c>
      <c r="F38" s="72">
        <v>0</v>
      </c>
      <c r="G38" s="72">
        <v>2518070.35</v>
      </c>
      <c r="H38" s="74">
        <v>0</v>
      </c>
    </row>
    <row r="39" spans="3:8" ht="21.75" customHeight="1" x14ac:dyDescent="0.25">
      <c r="C39" s="15">
        <v>40000</v>
      </c>
      <c r="D39" s="16" t="str">
        <f>"Totale "&amp;C33&amp;": "&amp;D33</f>
        <v>Totale TITOLO 4: Entrate in conto capitale</v>
      </c>
      <c r="E39" s="17">
        <f>SUM(E34:E38)</f>
        <v>3312469323.96</v>
      </c>
      <c r="F39" s="17">
        <f t="shared" ref="F39:H39" si="0">SUM(F34:F38)</f>
        <v>1023503039.03</v>
      </c>
      <c r="G39" s="17">
        <f t="shared" si="0"/>
        <v>8872217574.3400002</v>
      </c>
      <c r="H39" s="17">
        <f t="shared" si="0"/>
        <v>1320619404.22</v>
      </c>
    </row>
    <row r="40" spans="3:8" ht="21.75" customHeight="1" x14ac:dyDescent="0.25">
      <c r="C40" s="6" t="s">
        <v>45</v>
      </c>
      <c r="D40" s="7" t="s">
        <v>46</v>
      </c>
      <c r="E40" s="70"/>
      <c r="F40" s="68"/>
      <c r="G40" s="67"/>
      <c r="H40" s="78"/>
    </row>
    <row r="41" spans="3:8" ht="21.75" customHeight="1" x14ac:dyDescent="0.25">
      <c r="C41" s="9" t="s">
        <v>47</v>
      </c>
      <c r="D41" s="12" t="s">
        <v>173</v>
      </c>
      <c r="E41" s="72">
        <v>0</v>
      </c>
      <c r="F41" s="72">
        <v>0</v>
      </c>
      <c r="G41" s="72">
        <v>0</v>
      </c>
      <c r="H41" s="79">
        <v>0</v>
      </c>
    </row>
    <row r="42" spans="3:8" ht="21.75" customHeight="1" x14ac:dyDescent="0.25">
      <c r="C42" s="9" t="s">
        <v>48</v>
      </c>
      <c r="D42" s="12" t="s">
        <v>174</v>
      </c>
      <c r="E42" s="72">
        <v>6250000</v>
      </c>
      <c r="F42" s="72">
        <v>0</v>
      </c>
      <c r="G42" s="72">
        <v>12776647.380000001</v>
      </c>
      <c r="H42" s="79">
        <v>0</v>
      </c>
    </row>
    <row r="43" spans="3:8" ht="21.75" customHeight="1" x14ac:dyDescent="0.25">
      <c r="C43" s="9" t="s">
        <v>49</v>
      </c>
      <c r="D43" s="12" t="s">
        <v>175</v>
      </c>
      <c r="E43" s="72">
        <v>3950099.15</v>
      </c>
      <c r="F43" s="72">
        <v>0</v>
      </c>
      <c r="G43" s="72">
        <v>9512349.6500000004</v>
      </c>
      <c r="H43" s="79">
        <v>0</v>
      </c>
    </row>
    <row r="44" spans="3:8" ht="21.75" customHeight="1" x14ac:dyDescent="0.25">
      <c r="C44" s="13" t="s">
        <v>50</v>
      </c>
      <c r="D44" s="12" t="s">
        <v>176</v>
      </c>
      <c r="E44" s="72">
        <v>1499500000</v>
      </c>
      <c r="F44" s="72">
        <v>0</v>
      </c>
      <c r="G44" s="72">
        <v>2308930360.6300001</v>
      </c>
      <c r="H44" s="80">
        <v>0</v>
      </c>
    </row>
    <row r="45" spans="3:8" ht="21.75" customHeight="1" thickBot="1" x14ac:dyDescent="0.3">
      <c r="C45" s="15">
        <v>50000</v>
      </c>
      <c r="D45" s="16" t="str">
        <f>"Totale "&amp;C40&amp;": "&amp;D40</f>
        <v>Totale TITOLO 5: Entrate da riduzione di attività finanziarie</v>
      </c>
      <c r="E45" s="17">
        <f>SUM(E41:E44)</f>
        <v>1509700099.1500001</v>
      </c>
      <c r="F45" s="75">
        <f>SUM(F41:F44)</f>
        <v>0</v>
      </c>
      <c r="G45" s="88">
        <f>SUM(G41:G44)</f>
        <v>2331219357.6600003</v>
      </c>
      <c r="H45" s="18">
        <f>SUM(H41:H44)</f>
        <v>0</v>
      </c>
    </row>
    <row r="46" spans="3:8" ht="21.75" customHeight="1" thickTop="1" x14ac:dyDescent="0.25">
      <c r="C46" s="6" t="s">
        <v>51</v>
      </c>
      <c r="D46" s="65" t="s">
        <v>52</v>
      </c>
      <c r="E46" s="68"/>
      <c r="F46" s="68"/>
      <c r="G46" s="71"/>
      <c r="H46" s="78"/>
    </row>
    <row r="47" spans="3:8" ht="21.75" customHeight="1" x14ac:dyDescent="0.25">
      <c r="C47" s="9">
        <v>60100</v>
      </c>
      <c r="D47" s="66" t="s">
        <v>177</v>
      </c>
      <c r="E47" s="72">
        <v>0</v>
      </c>
      <c r="F47" s="72">
        <v>0</v>
      </c>
      <c r="G47" s="72">
        <v>0</v>
      </c>
      <c r="H47" s="79">
        <v>0</v>
      </c>
    </row>
    <row r="48" spans="3:8" ht="21.75" customHeight="1" x14ac:dyDescent="0.25">
      <c r="C48" s="9" t="s">
        <v>53</v>
      </c>
      <c r="D48" s="66" t="s">
        <v>178</v>
      </c>
      <c r="E48" s="72">
        <v>0</v>
      </c>
      <c r="F48" s="72">
        <v>0</v>
      </c>
      <c r="G48" s="72">
        <v>0</v>
      </c>
      <c r="H48" s="79">
        <v>0</v>
      </c>
    </row>
    <row r="49" spans="3:8" ht="28.95" customHeight="1" x14ac:dyDescent="0.25">
      <c r="C49" s="9" t="s">
        <v>54</v>
      </c>
      <c r="D49" s="66" t="s">
        <v>179</v>
      </c>
      <c r="E49" s="72">
        <v>279087043.43000001</v>
      </c>
      <c r="F49" s="72">
        <v>0</v>
      </c>
      <c r="G49" s="72">
        <v>279087043.43000001</v>
      </c>
      <c r="H49" s="79">
        <v>0</v>
      </c>
    </row>
    <row r="50" spans="3:8" ht="21.75" customHeight="1" x14ac:dyDescent="0.25">
      <c r="C50" s="9">
        <v>60400</v>
      </c>
      <c r="D50" s="66" t="s">
        <v>180</v>
      </c>
      <c r="E50" s="72">
        <v>0</v>
      </c>
      <c r="F50" s="72">
        <v>0</v>
      </c>
      <c r="G50" s="72">
        <v>0</v>
      </c>
      <c r="H50" s="80">
        <v>0</v>
      </c>
    </row>
    <row r="51" spans="3:8" ht="21.75" customHeight="1" thickBot="1" x14ac:dyDescent="0.3">
      <c r="C51" s="15">
        <v>60000</v>
      </c>
      <c r="D51" s="16" t="str">
        <f>"Totale "&amp;C46&amp;": "&amp;D46</f>
        <v>Totale TITOLO 6: Accensione prestiti</v>
      </c>
      <c r="E51" s="17">
        <f>SUM(E48:E49)</f>
        <v>279087043.43000001</v>
      </c>
      <c r="F51" s="75">
        <f>SUM(F48:F49)</f>
        <v>0</v>
      </c>
      <c r="G51" s="88">
        <f>SUM(G48:G49)</f>
        <v>279087043.43000001</v>
      </c>
      <c r="H51" s="18">
        <f>SUM(H48:H49)</f>
        <v>0</v>
      </c>
    </row>
    <row r="52" spans="3:8" ht="21.75" customHeight="1" x14ac:dyDescent="0.25">
      <c r="C52" s="6" t="s">
        <v>55</v>
      </c>
      <c r="D52" s="7" t="s">
        <v>56</v>
      </c>
      <c r="E52" s="70"/>
      <c r="F52" s="68"/>
      <c r="G52" s="71"/>
      <c r="H52" s="68"/>
    </row>
    <row r="53" spans="3:8" ht="21.75" customHeight="1" x14ac:dyDescent="0.25">
      <c r="C53" s="13" t="s">
        <v>57</v>
      </c>
      <c r="D53" s="14" t="s">
        <v>30</v>
      </c>
      <c r="E53" s="72">
        <v>0</v>
      </c>
      <c r="F53" s="72">
        <v>0</v>
      </c>
      <c r="G53" s="72">
        <v>0</v>
      </c>
      <c r="H53" s="73">
        <v>0</v>
      </c>
    </row>
    <row r="54" spans="3:8" ht="21.75" customHeight="1" x14ac:dyDescent="0.25">
      <c r="C54" s="15">
        <v>70000</v>
      </c>
      <c r="D54" s="16" t="str">
        <f>"Totale "&amp;C52&amp;": "&amp;D52</f>
        <v>Totale TITOLO 7: Anticipazioni da istituto tesoriere/cassiere</v>
      </c>
      <c r="E54" s="17">
        <f>SUM(E53)</f>
        <v>0</v>
      </c>
      <c r="F54" s="75">
        <f>SUM(F53)</f>
        <v>0</v>
      </c>
      <c r="G54" s="77">
        <f>SUM(G53)</f>
        <v>0</v>
      </c>
      <c r="H54" s="77">
        <f>SUM(H53)</f>
        <v>0</v>
      </c>
    </row>
    <row r="55" spans="3:8" ht="21.75" customHeight="1" x14ac:dyDescent="0.25">
      <c r="C55" s="6" t="s">
        <v>58</v>
      </c>
      <c r="D55" s="65" t="s">
        <v>59</v>
      </c>
      <c r="E55" s="68"/>
      <c r="F55" s="71"/>
      <c r="G55" s="76"/>
      <c r="H55" s="68"/>
    </row>
    <row r="56" spans="3:8" ht="21.75" customHeight="1" x14ac:dyDescent="0.25">
      <c r="C56" s="9" t="s">
        <v>60</v>
      </c>
      <c r="D56" s="66" t="s">
        <v>181</v>
      </c>
      <c r="E56" s="72">
        <v>1679800000</v>
      </c>
      <c r="F56" s="72">
        <v>1525220000</v>
      </c>
      <c r="G56" s="72">
        <v>2018104994.1800001</v>
      </c>
      <c r="H56" s="73">
        <v>1525358436.98</v>
      </c>
    </row>
    <row r="57" spans="3:8" ht="21.75" customHeight="1" x14ac:dyDescent="0.25">
      <c r="C57" s="13" t="s">
        <v>61</v>
      </c>
      <c r="D57" s="69" t="s">
        <v>182</v>
      </c>
      <c r="E57" s="72">
        <v>35200000</v>
      </c>
      <c r="F57" s="72">
        <v>11300000</v>
      </c>
      <c r="G57" s="72">
        <v>39438929.219999999</v>
      </c>
      <c r="H57" s="74">
        <v>11311196.129999999</v>
      </c>
    </row>
    <row r="58" spans="3:8" ht="21.75" customHeight="1" thickBot="1" x14ac:dyDescent="0.3">
      <c r="C58" s="15">
        <v>90000</v>
      </c>
      <c r="D58" s="16" t="str">
        <f>"Totale "&amp;C55&amp;": "&amp;D55</f>
        <v>Totale TITOLO 9: Entrate per conto terzi e partite di giro</v>
      </c>
      <c r="E58" s="17">
        <f>SUM(E56:E57)</f>
        <v>1715000000</v>
      </c>
      <c r="F58" s="75">
        <f>SUM(F56:F57)</f>
        <v>1536520000</v>
      </c>
      <c r="G58" s="88">
        <f>SUM(G56:G57)</f>
        <v>2057543923.4000001</v>
      </c>
      <c r="H58" s="18">
        <f>SUM(H56:H57)</f>
        <v>1536669633.1100001</v>
      </c>
    </row>
    <row r="59" spans="3:8" ht="21.75" customHeight="1" thickTop="1" thickBot="1" x14ac:dyDescent="0.3">
      <c r="C59" s="122" t="s">
        <v>62</v>
      </c>
      <c r="D59" s="122"/>
      <c r="E59" s="19">
        <f>E18+E25+E32+E39+E45+E51+E58</f>
        <v>18335400173.660004</v>
      </c>
      <c r="F59" s="89">
        <f>F18+F25+F32+F39+F45+F51+F58</f>
        <v>11601698188.33</v>
      </c>
      <c r="G59" s="90">
        <f>G18+G25+G32+G39+G45+G51+G58</f>
        <v>28728325361.110004</v>
      </c>
      <c r="H59" s="20">
        <f>H18+H25+H32+H39+H45+H51+H58</f>
        <v>13446997494.070002</v>
      </c>
    </row>
    <row r="60" spans="3:8" ht="21.75" customHeight="1" thickTop="1" thickBot="1" x14ac:dyDescent="0.3">
      <c r="C60" s="123" t="s">
        <v>63</v>
      </c>
      <c r="D60" s="123"/>
      <c r="E60" s="19">
        <f>E59+E7+E8+E9+E11</f>
        <v>19810064524.300003</v>
      </c>
      <c r="F60" s="89">
        <f>F59+F7+F8+F9+F11</f>
        <v>11601698188.33</v>
      </c>
      <c r="G60" s="90">
        <f>G59+G7+G8+G9+G11</f>
        <v>30573114194.190002</v>
      </c>
      <c r="H60" s="20">
        <f>H19+H26+H33+H40+H46+H52+H59</f>
        <v>13446997494.070002</v>
      </c>
    </row>
    <row r="61" spans="3:8" ht="21.75" customHeight="1" thickTop="1" thickBot="1" x14ac:dyDescent="0.3">
      <c r="C61" s="116" t="s">
        <v>64</v>
      </c>
      <c r="D61" s="116"/>
      <c r="E61" s="21"/>
      <c r="F61" s="21"/>
      <c r="G61" s="21"/>
      <c r="H61" s="22"/>
    </row>
  </sheetData>
  <sheetProtection selectLockedCells="1" selectUnlockedCells="1"/>
  <mergeCells count="10">
    <mergeCell ref="C61:D61"/>
    <mergeCell ref="B2:C2"/>
    <mergeCell ref="G2:K2"/>
    <mergeCell ref="C5:C6"/>
    <mergeCell ref="D5:D6"/>
    <mergeCell ref="E5:F5"/>
    <mergeCell ref="G5:H5"/>
    <mergeCell ref="C59:D59"/>
    <mergeCell ref="C60:D60"/>
    <mergeCell ref="D3:F3"/>
  </mergeCells>
  <pageMargins left="0.2361111111111111" right="0.2361111111111111" top="0.74791666666666667" bottom="0.74791666666666667" header="0.51180555555555551" footer="0.51180555555555551"/>
  <pageSetup paperSize="9" firstPageNumber="0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P324"/>
  <sheetViews>
    <sheetView showGridLines="0" topLeftCell="B283" zoomScale="85" zoomScaleNormal="85" workbookViewId="0">
      <selection activeCell="I324" sqref="I324"/>
    </sheetView>
  </sheetViews>
  <sheetFormatPr defaultColWidth="8.33203125" defaultRowHeight="10.199999999999999" x14ac:dyDescent="0.25"/>
  <cols>
    <col min="1" max="1" width="8.33203125" style="23" customWidth="1"/>
    <col min="2" max="2" width="8.33203125" style="23"/>
    <col min="3" max="3" width="7" style="23" customWidth="1"/>
    <col min="4" max="4" width="25.109375" style="23" customWidth="1"/>
    <col min="5" max="5" width="16.6640625" style="23" customWidth="1"/>
    <col min="6" max="6" width="13.6640625" style="23" customWidth="1"/>
    <col min="7" max="8" width="16.6640625" style="23" customWidth="1"/>
    <col min="9" max="9" width="15.33203125" style="23" customWidth="1"/>
    <col min="10" max="11" width="16.6640625" style="23" customWidth="1"/>
    <col min="12" max="12" width="17.6640625" style="23" customWidth="1"/>
    <col min="13" max="14" width="15.88671875" style="23" customWidth="1"/>
    <col min="15" max="15" width="14.5546875" style="23" customWidth="1"/>
    <col min="16" max="16" width="16.6640625" style="23" customWidth="1"/>
    <col min="17" max="16384" width="8.33203125" style="23"/>
  </cols>
  <sheetData>
    <row r="2" spans="2:16" x14ac:dyDescent="0.25">
      <c r="B2" s="129" t="s">
        <v>162</v>
      </c>
      <c r="C2" s="129"/>
    </row>
    <row r="3" spans="2:16" ht="33.75" customHeight="1" x14ac:dyDescent="0.25">
      <c r="G3" s="124" t="s">
        <v>184</v>
      </c>
      <c r="H3" s="124"/>
      <c r="I3" s="124"/>
      <c r="K3" s="130" t="s">
        <v>163</v>
      </c>
      <c r="L3" s="130"/>
      <c r="M3" s="130"/>
      <c r="N3" s="130"/>
      <c r="O3" s="130"/>
    </row>
    <row r="8" spans="2:16" s="25" customFormat="1" ht="12.75" customHeight="1" x14ac:dyDescent="0.25">
      <c r="C8" s="125" t="s">
        <v>65</v>
      </c>
      <c r="D8" s="125"/>
      <c r="E8" s="126" t="s">
        <v>66</v>
      </c>
      <c r="F8" s="126"/>
      <c r="G8" s="126"/>
      <c r="H8" s="126" t="s">
        <v>67</v>
      </c>
      <c r="I8" s="126"/>
      <c r="J8" s="126"/>
      <c r="K8" s="126" t="s">
        <v>68</v>
      </c>
      <c r="L8" s="126"/>
      <c r="M8" s="126"/>
      <c r="N8" s="126" t="s">
        <v>69</v>
      </c>
      <c r="O8" s="126"/>
      <c r="P8" s="126"/>
    </row>
    <row r="9" spans="2:16" s="25" customFormat="1" ht="11.25" customHeight="1" x14ac:dyDescent="0.25">
      <c r="C9" s="125"/>
      <c r="D9" s="125"/>
      <c r="E9" s="126" t="s">
        <v>70</v>
      </c>
      <c r="F9" s="126"/>
      <c r="G9" s="126"/>
      <c r="H9" s="126" t="s">
        <v>71</v>
      </c>
      <c r="I9" s="126"/>
      <c r="J9" s="126"/>
      <c r="K9" s="126" t="s">
        <v>72</v>
      </c>
      <c r="L9" s="126"/>
      <c r="M9" s="126"/>
      <c r="N9" s="126" t="s">
        <v>73</v>
      </c>
      <c r="O9" s="126"/>
      <c r="P9" s="126"/>
    </row>
    <row r="10" spans="2:16" s="25" customFormat="1" x14ac:dyDescent="0.25">
      <c r="C10" s="125"/>
      <c r="D10" s="125"/>
      <c r="E10" s="26" t="s">
        <v>74</v>
      </c>
      <c r="F10" s="27" t="s">
        <v>75</v>
      </c>
      <c r="G10" s="27" t="s">
        <v>76</v>
      </c>
      <c r="H10" s="26" t="s">
        <v>74</v>
      </c>
      <c r="I10" s="27" t="s">
        <v>75</v>
      </c>
      <c r="J10" s="27" t="s">
        <v>76</v>
      </c>
      <c r="K10" s="26" t="s">
        <v>74</v>
      </c>
      <c r="L10" s="27" t="s">
        <v>75</v>
      </c>
      <c r="M10" s="27" t="s">
        <v>76</v>
      </c>
      <c r="N10" s="26" t="s">
        <v>74</v>
      </c>
      <c r="O10" s="27" t="s">
        <v>75</v>
      </c>
      <c r="P10" s="27" t="s">
        <v>76</v>
      </c>
    </row>
    <row r="11" spans="2:16" ht="11.25" customHeight="1" x14ac:dyDescent="0.25">
      <c r="C11" s="126" t="s">
        <v>77</v>
      </c>
      <c r="D11" s="126"/>
      <c r="E11" s="28"/>
      <c r="F11" s="29"/>
      <c r="G11" s="24"/>
      <c r="H11" s="26"/>
      <c r="I11" s="29"/>
      <c r="J11" s="24"/>
      <c r="K11" s="26"/>
      <c r="L11" s="29"/>
      <c r="M11" s="30"/>
      <c r="N11" s="31"/>
      <c r="O11" s="26"/>
      <c r="P11" s="32"/>
    </row>
    <row r="12" spans="2:16" s="34" customFormat="1" ht="11.25" customHeight="1" x14ac:dyDescent="0.25">
      <c r="C12" s="127" t="s">
        <v>78</v>
      </c>
      <c r="D12" s="127"/>
      <c r="E12" s="33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91"/>
    </row>
    <row r="13" spans="2:16" x14ac:dyDescent="0.2">
      <c r="C13" s="35" t="s">
        <v>79</v>
      </c>
      <c r="D13" s="36" t="s">
        <v>80</v>
      </c>
      <c r="E13" s="93">
        <v>99186965.820000067</v>
      </c>
      <c r="F13" s="93">
        <v>0</v>
      </c>
      <c r="G13" s="93">
        <v>131212836.52000007</v>
      </c>
      <c r="H13" s="93"/>
      <c r="I13" s="93"/>
      <c r="J13" s="93"/>
      <c r="K13" s="93">
        <v>2184122.1399999997</v>
      </c>
      <c r="L13" s="93">
        <v>6814.14</v>
      </c>
      <c r="M13" s="93">
        <v>2940694.85</v>
      </c>
      <c r="N13" s="93">
        <v>1743247.98</v>
      </c>
      <c r="O13" s="93">
        <v>0</v>
      </c>
      <c r="P13" s="94">
        <v>2411343.12</v>
      </c>
    </row>
    <row r="14" spans="2:16" x14ac:dyDescent="0.2">
      <c r="C14" s="35" t="s">
        <v>81</v>
      </c>
      <c r="D14" s="36" t="s">
        <v>82</v>
      </c>
      <c r="E14" s="93">
        <v>7389829.0700000003</v>
      </c>
      <c r="F14" s="93">
        <v>0</v>
      </c>
      <c r="G14" s="93">
        <v>9012000.8699999992</v>
      </c>
      <c r="H14" s="93"/>
      <c r="I14" s="93"/>
      <c r="J14" s="93"/>
      <c r="K14" s="93">
        <v>210215.84999999998</v>
      </c>
      <c r="L14" s="93">
        <v>467.5</v>
      </c>
      <c r="M14" s="93">
        <v>308302.66000000003</v>
      </c>
      <c r="N14" s="93">
        <v>179094.22000000003</v>
      </c>
      <c r="O14" s="93">
        <v>0</v>
      </c>
      <c r="P14" s="94">
        <v>271200.02</v>
      </c>
    </row>
    <row r="15" spans="2:16" x14ac:dyDescent="0.2">
      <c r="C15" s="35" t="s">
        <v>83</v>
      </c>
      <c r="D15" s="36" t="s">
        <v>84</v>
      </c>
      <c r="E15" s="93">
        <v>102181292.45000002</v>
      </c>
      <c r="F15" s="93">
        <v>3899072.13</v>
      </c>
      <c r="G15" s="93">
        <v>171155147.69999993</v>
      </c>
      <c r="H15" s="93">
        <v>100000</v>
      </c>
      <c r="I15" s="93">
        <v>100000</v>
      </c>
      <c r="J15" s="93">
        <v>300000</v>
      </c>
      <c r="K15" s="93">
        <v>0</v>
      </c>
      <c r="L15" s="93">
        <v>0</v>
      </c>
      <c r="M15" s="93">
        <v>0</v>
      </c>
      <c r="N15" s="93">
        <v>1693138.4100000001</v>
      </c>
      <c r="O15" s="93">
        <v>100000</v>
      </c>
      <c r="P15" s="94">
        <v>3016934.3</v>
      </c>
    </row>
    <row r="16" spans="2:16" x14ac:dyDescent="0.2">
      <c r="C16" s="35" t="s">
        <v>85</v>
      </c>
      <c r="D16" s="36" t="s">
        <v>19</v>
      </c>
      <c r="E16" s="93">
        <v>132083715.7</v>
      </c>
      <c r="F16" s="93">
        <v>272833.91000000003</v>
      </c>
      <c r="G16" s="93">
        <v>135226767.53</v>
      </c>
      <c r="H16" s="93">
        <v>163935.19</v>
      </c>
      <c r="I16" s="93">
        <v>0</v>
      </c>
      <c r="J16" s="93">
        <v>1618938.49</v>
      </c>
      <c r="K16" s="93">
        <v>107416555.26000001</v>
      </c>
      <c r="L16" s="93">
        <v>940300.84</v>
      </c>
      <c r="M16" s="93">
        <v>117310835</v>
      </c>
      <c r="N16" s="93">
        <v>31418922.490000002</v>
      </c>
      <c r="O16" s="93">
        <v>1284502.72</v>
      </c>
      <c r="P16" s="94">
        <v>47771434.959999993</v>
      </c>
    </row>
    <row r="17" spans="3:16" x14ac:dyDescent="0.2">
      <c r="C17" s="35" t="s">
        <v>86</v>
      </c>
      <c r="D17" s="36" t="s">
        <v>87</v>
      </c>
      <c r="E17" s="93">
        <v>2826227.1</v>
      </c>
      <c r="F17" s="93">
        <v>0</v>
      </c>
      <c r="G17" s="93">
        <v>2826487.26</v>
      </c>
      <c r="H17" s="93"/>
      <c r="I17" s="93"/>
      <c r="J17" s="93"/>
      <c r="K17" s="93"/>
      <c r="L17" s="93"/>
      <c r="M17" s="93"/>
      <c r="N17" s="93"/>
      <c r="O17" s="93"/>
      <c r="P17" s="94"/>
    </row>
    <row r="18" spans="3:16" x14ac:dyDescent="0.2">
      <c r="C18" s="37">
        <v>108</v>
      </c>
      <c r="D18" s="36" t="s">
        <v>88</v>
      </c>
      <c r="E18" s="93">
        <v>10000</v>
      </c>
      <c r="F18" s="93">
        <v>0</v>
      </c>
      <c r="G18" s="93">
        <v>10000</v>
      </c>
      <c r="H18" s="93"/>
      <c r="I18" s="93"/>
      <c r="J18" s="93"/>
      <c r="K18" s="93"/>
      <c r="L18" s="93"/>
      <c r="M18" s="93"/>
      <c r="N18" s="93"/>
      <c r="O18" s="93"/>
      <c r="P18" s="94"/>
    </row>
    <row r="19" spans="3:16" x14ac:dyDescent="0.2">
      <c r="C19" s="35" t="s">
        <v>89</v>
      </c>
      <c r="D19" s="36" t="s">
        <v>90</v>
      </c>
      <c r="E19" s="93">
        <v>7703284.0299999993</v>
      </c>
      <c r="F19" s="93">
        <v>0</v>
      </c>
      <c r="G19" s="93">
        <v>9407205.8899999987</v>
      </c>
      <c r="H19" s="93"/>
      <c r="I19" s="93"/>
      <c r="J19" s="93"/>
      <c r="K19" s="93"/>
      <c r="L19" s="93"/>
      <c r="M19" s="93"/>
      <c r="N19" s="93">
        <v>0</v>
      </c>
      <c r="O19" s="93">
        <v>0</v>
      </c>
      <c r="P19" s="94">
        <v>0</v>
      </c>
    </row>
    <row r="20" spans="3:16" x14ac:dyDescent="0.2">
      <c r="C20" s="35" t="s">
        <v>91</v>
      </c>
      <c r="D20" s="36" t="s">
        <v>92</v>
      </c>
      <c r="E20" s="93">
        <v>8220900</v>
      </c>
      <c r="F20" s="93">
        <v>0</v>
      </c>
      <c r="G20" s="93">
        <v>9576133.879999999</v>
      </c>
      <c r="H20" s="93"/>
      <c r="I20" s="93"/>
      <c r="J20" s="93"/>
      <c r="K20" s="93"/>
      <c r="L20" s="93"/>
      <c r="M20" s="93"/>
      <c r="N20" s="93"/>
      <c r="O20" s="93"/>
      <c r="P20" s="94"/>
    </row>
    <row r="21" spans="3:16" s="38" customFormat="1" ht="11.25" customHeight="1" x14ac:dyDescent="0.2">
      <c r="C21" s="127" t="s">
        <v>93</v>
      </c>
      <c r="D21" s="127"/>
      <c r="E21" s="95">
        <f t="shared" ref="E21:P21" si="0">SUM(E13:E20)</f>
        <v>359602214.17000008</v>
      </c>
      <c r="F21" s="96">
        <f t="shared" si="0"/>
        <v>4171906.04</v>
      </c>
      <c r="G21" s="96">
        <f t="shared" si="0"/>
        <v>468426579.64999998</v>
      </c>
      <c r="H21" s="96">
        <f t="shared" si="0"/>
        <v>263935.19</v>
      </c>
      <c r="I21" s="96">
        <f t="shared" si="0"/>
        <v>100000</v>
      </c>
      <c r="J21" s="96">
        <f t="shared" si="0"/>
        <v>1918938.49</v>
      </c>
      <c r="K21" s="96">
        <f t="shared" si="0"/>
        <v>109810893.25</v>
      </c>
      <c r="L21" s="96">
        <f t="shared" si="0"/>
        <v>947582.48</v>
      </c>
      <c r="M21" s="96">
        <f t="shared" si="0"/>
        <v>120559832.51000001</v>
      </c>
      <c r="N21" s="96">
        <f t="shared" si="0"/>
        <v>35034403.100000001</v>
      </c>
      <c r="O21" s="96">
        <f t="shared" si="0"/>
        <v>1384502.72</v>
      </c>
      <c r="P21" s="97">
        <f t="shared" si="0"/>
        <v>53470912.399999991</v>
      </c>
    </row>
    <row r="22" spans="3:16" s="34" customFormat="1" ht="11.25" customHeight="1" x14ac:dyDescent="0.2">
      <c r="C22" s="127" t="s">
        <v>94</v>
      </c>
      <c r="D22" s="127"/>
      <c r="E22" s="98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4"/>
    </row>
    <row r="23" spans="3:16" x14ac:dyDescent="0.2">
      <c r="C23" s="35" t="s">
        <v>95</v>
      </c>
      <c r="D23" s="36" t="s">
        <v>82</v>
      </c>
      <c r="E23" s="93">
        <v>19190829.869999997</v>
      </c>
      <c r="F23" s="93">
        <v>8148963.2199999997</v>
      </c>
      <c r="G23" s="93">
        <v>27373511.16</v>
      </c>
      <c r="H23" s="93">
        <v>0</v>
      </c>
      <c r="I23" s="93">
        <v>0</v>
      </c>
      <c r="J23" s="93">
        <v>42678.04</v>
      </c>
      <c r="K23" s="93">
        <v>0</v>
      </c>
      <c r="L23" s="93">
        <v>0</v>
      </c>
      <c r="M23" s="93">
        <v>1700000</v>
      </c>
      <c r="N23" s="93">
        <v>130000</v>
      </c>
      <c r="O23" s="93">
        <v>122436</v>
      </c>
      <c r="P23" s="94">
        <v>511554.4</v>
      </c>
    </row>
    <row r="24" spans="3:16" x14ac:dyDescent="0.2">
      <c r="C24" s="35" t="s">
        <v>96</v>
      </c>
      <c r="D24" s="36" t="s">
        <v>84</v>
      </c>
      <c r="E24" s="95">
        <v>2147500</v>
      </c>
      <c r="F24" s="93">
        <v>250000</v>
      </c>
      <c r="G24" s="93">
        <v>4500226.41</v>
      </c>
      <c r="H24" s="93">
        <v>20000</v>
      </c>
      <c r="I24" s="93">
        <v>0</v>
      </c>
      <c r="J24" s="93">
        <v>512392</v>
      </c>
      <c r="K24" s="93">
        <v>67298664</v>
      </c>
      <c r="L24" s="93">
        <v>0</v>
      </c>
      <c r="M24" s="93">
        <v>200796405.75</v>
      </c>
      <c r="N24" s="93">
        <v>49859291.280000001</v>
      </c>
      <c r="O24" s="93">
        <v>315000</v>
      </c>
      <c r="P24" s="94">
        <v>223082010.93000001</v>
      </c>
    </row>
    <row r="25" spans="3:16" x14ac:dyDescent="0.2">
      <c r="C25" s="35" t="s">
        <v>97</v>
      </c>
      <c r="D25" s="36" t="s">
        <v>19</v>
      </c>
      <c r="E25" s="93">
        <v>1000000</v>
      </c>
      <c r="F25" s="93">
        <v>0</v>
      </c>
      <c r="G25" s="93">
        <v>9248636.3599999994</v>
      </c>
      <c r="H25" s="93"/>
      <c r="I25" s="93"/>
      <c r="J25" s="93"/>
      <c r="K25" s="93"/>
      <c r="L25" s="93"/>
      <c r="M25" s="93"/>
      <c r="N25" s="93">
        <v>0</v>
      </c>
      <c r="O25" s="93">
        <v>0</v>
      </c>
      <c r="P25" s="94">
        <v>24295.06</v>
      </c>
    </row>
    <row r="26" spans="3:16" x14ac:dyDescent="0.2">
      <c r="C26" s="35" t="s">
        <v>98</v>
      </c>
      <c r="D26" s="36" t="s">
        <v>99</v>
      </c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4"/>
    </row>
    <row r="27" spans="3:16" s="25" customFormat="1" ht="11.25" customHeight="1" x14ac:dyDescent="0.2">
      <c r="C27" s="127" t="s">
        <v>100</v>
      </c>
      <c r="D27" s="127"/>
      <c r="E27" s="95">
        <f t="shared" ref="E27:P27" si="1">SUM(E23:E26)</f>
        <v>22338329.869999997</v>
      </c>
      <c r="F27" s="96">
        <f t="shared" si="1"/>
        <v>8398963.2199999988</v>
      </c>
      <c r="G27" s="96">
        <f t="shared" si="1"/>
        <v>41122373.93</v>
      </c>
      <c r="H27" s="96">
        <f t="shared" si="1"/>
        <v>20000</v>
      </c>
      <c r="I27" s="96">
        <f t="shared" si="1"/>
        <v>0</v>
      </c>
      <c r="J27" s="96">
        <f t="shared" si="1"/>
        <v>555070.04</v>
      </c>
      <c r="K27" s="96">
        <f t="shared" si="1"/>
        <v>67298664</v>
      </c>
      <c r="L27" s="96">
        <f t="shared" si="1"/>
        <v>0</v>
      </c>
      <c r="M27" s="96">
        <f t="shared" si="1"/>
        <v>202496405.75</v>
      </c>
      <c r="N27" s="96">
        <f t="shared" si="1"/>
        <v>49989291.280000001</v>
      </c>
      <c r="O27" s="96">
        <f t="shared" si="1"/>
        <v>437436</v>
      </c>
      <c r="P27" s="97">
        <f t="shared" si="1"/>
        <v>223617860.39000002</v>
      </c>
    </row>
    <row r="28" spans="3:16" ht="11.25" customHeight="1" x14ac:dyDescent="0.2">
      <c r="C28" s="127" t="s">
        <v>101</v>
      </c>
      <c r="D28" s="127"/>
      <c r="E28" s="98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9"/>
    </row>
    <row r="29" spans="3:16" x14ac:dyDescent="0.2">
      <c r="C29" s="35" t="s">
        <v>102</v>
      </c>
      <c r="D29" s="36" t="s">
        <v>80</v>
      </c>
      <c r="E29" s="93">
        <v>0</v>
      </c>
      <c r="F29" s="93">
        <v>0</v>
      </c>
      <c r="G29" s="93">
        <v>0</v>
      </c>
      <c r="H29" s="93">
        <v>0</v>
      </c>
      <c r="I29" s="93">
        <v>0</v>
      </c>
      <c r="J29" s="93">
        <v>0</v>
      </c>
      <c r="K29" s="93">
        <v>0</v>
      </c>
      <c r="L29" s="93">
        <v>0</v>
      </c>
      <c r="M29" s="93">
        <v>0</v>
      </c>
      <c r="N29" s="93">
        <v>100000</v>
      </c>
      <c r="O29" s="93">
        <v>0</v>
      </c>
      <c r="P29" s="94">
        <v>100000</v>
      </c>
    </row>
    <row r="30" spans="3:16" x14ac:dyDescent="0.2">
      <c r="C30" s="35" t="s">
        <v>103</v>
      </c>
      <c r="D30" s="36" t="s">
        <v>82</v>
      </c>
      <c r="E30" s="93">
        <v>19448560.619999997</v>
      </c>
      <c r="F30" s="93">
        <v>0</v>
      </c>
      <c r="G30" s="93">
        <v>24372625.84</v>
      </c>
      <c r="H30" s="93">
        <v>0</v>
      </c>
      <c r="I30" s="93">
        <v>0</v>
      </c>
      <c r="J30" s="93">
        <v>0</v>
      </c>
      <c r="K30" s="93">
        <v>0</v>
      </c>
      <c r="L30" s="93">
        <v>0</v>
      </c>
      <c r="M30" s="93">
        <v>0</v>
      </c>
      <c r="N30" s="93">
        <v>0</v>
      </c>
      <c r="O30" s="93">
        <v>0</v>
      </c>
      <c r="P30" s="94">
        <v>0</v>
      </c>
    </row>
    <row r="31" spans="3:16" x14ac:dyDescent="0.2">
      <c r="C31" s="35" t="s">
        <v>104</v>
      </c>
      <c r="D31" s="36" t="s">
        <v>84</v>
      </c>
      <c r="E31" s="93"/>
      <c r="F31" s="93"/>
      <c r="G31" s="93"/>
      <c r="H31" s="93">
        <v>0</v>
      </c>
      <c r="I31" s="93">
        <v>0</v>
      </c>
      <c r="J31" s="93">
        <v>0</v>
      </c>
      <c r="K31" s="93">
        <v>0</v>
      </c>
      <c r="L31" s="93">
        <v>0</v>
      </c>
      <c r="M31" s="93">
        <v>0</v>
      </c>
      <c r="N31" s="93">
        <v>0</v>
      </c>
      <c r="O31" s="93">
        <v>0</v>
      </c>
      <c r="P31" s="94">
        <v>0</v>
      </c>
    </row>
    <row r="32" spans="3:16" x14ac:dyDescent="0.2">
      <c r="C32" s="35" t="s">
        <v>105</v>
      </c>
      <c r="D32" s="36" t="s">
        <v>19</v>
      </c>
      <c r="E32" s="93">
        <v>1499500000</v>
      </c>
      <c r="F32" s="93">
        <v>0</v>
      </c>
      <c r="G32" s="93">
        <v>1499500000</v>
      </c>
      <c r="H32" s="93">
        <v>0</v>
      </c>
      <c r="I32" s="93">
        <v>0</v>
      </c>
      <c r="J32" s="93">
        <v>0</v>
      </c>
      <c r="K32" s="93">
        <v>0</v>
      </c>
      <c r="L32" s="93">
        <v>0</v>
      </c>
      <c r="M32" s="93">
        <v>0</v>
      </c>
      <c r="N32" s="93">
        <v>0</v>
      </c>
      <c r="O32" s="93">
        <v>0</v>
      </c>
      <c r="P32" s="94">
        <v>0</v>
      </c>
    </row>
    <row r="33" spans="3:16" s="25" customFormat="1" ht="11.25" customHeight="1" x14ac:dyDescent="0.2">
      <c r="C33" s="127" t="s">
        <v>106</v>
      </c>
      <c r="D33" s="127"/>
      <c r="E33" s="95">
        <f t="shared" ref="E33:P33" si="2">SUM(E29:E32)</f>
        <v>1518948560.6199999</v>
      </c>
      <c r="F33" s="96">
        <f t="shared" si="2"/>
        <v>0</v>
      </c>
      <c r="G33" s="96">
        <f t="shared" si="2"/>
        <v>1523872625.8399999</v>
      </c>
      <c r="H33" s="96">
        <f t="shared" si="2"/>
        <v>0</v>
      </c>
      <c r="I33" s="96">
        <f t="shared" si="2"/>
        <v>0</v>
      </c>
      <c r="J33" s="96">
        <f t="shared" si="2"/>
        <v>0</v>
      </c>
      <c r="K33" s="96">
        <f t="shared" si="2"/>
        <v>0</v>
      </c>
      <c r="L33" s="96">
        <f t="shared" si="2"/>
        <v>0</v>
      </c>
      <c r="M33" s="96">
        <f t="shared" si="2"/>
        <v>0</v>
      </c>
      <c r="N33" s="96">
        <f t="shared" si="2"/>
        <v>100000</v>
      </c>
      <c r="O33" s="96">
        <f t="shared" si="2"/>
        <v>0</v>
      </c>
      <c r="P33" s="97">
        <f t="shared" si="2"/>
        <v>100000</v>
      </c>
    </row>
    <row r="34" spans="3:16" ht="11.25" customHeight="1" x14ac:dyDescent="0.2">
      <c r="C34" s="127" t="s">
        <v>107</v>
      </c>
      <c r="D34" s="127"/>
      <c r="E34" s="98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9"/>
    </row>
    <row r="35" spans="3:16" x14ac:dyDescent="0.2">
      <c r="C35" s="35" t="s">
        <v>108</v>
      </c>
      <c r="D35" s="36" t="s">
        <v>80</v>
      </c>
      <c r="E35" s="93"/>
      <c r="F35" s="93"/>
      <c r="G35" s="93"/>
      <c r="H35" s="93">
        <v>0</v>
      </c>
      <c r="I35" s="93">
        <v>0</v>
      </c>
      <c r="J35" s="93">
        <v>0</v>
      </c>
      <c r="K35" s="93">
        <v>0</v>
      </c>
      <c r="L35" s="93">
        <v>0</v>
      </c>
      <c r="M35" s="93">
        <v>0</v>
      </c>
      <c r="N35" s="93">
        <v>0</v>
      </c>
      <c r="O35" s="93">
        <v>0</v>
      </c>
      <c r="P35" s="94">
        <v>0</v>
      </c>
    </row>
    <row r="36" spans="3:16" x14ac:dyDescent="0.2">
      <c r="C36" s="35" t="s">
        <v>109</v>
      </c>
      <c r="D36" s="36" t="s">
        <v>82</v>
      </c>
      <c r="E36" s="93"/>
      <c r="F36" s="93"/>
      <c r="G36" s="93"/>
      <c r="H36" s="93">
        <v>0</v>
      </c>
      <c r="I36" s="93">
        <v>0</v>
      </c>
      <c r="J36" s="93">
        <v>0</v>
      </c>
      <c r="K36" s="93">
        <v>0</v>
      </c>
      <c r="L36" s="93">
        <v>0</v>
      </c>
      <c r="M36" s="93">
        <v>0</v>
      </c>
      <c r="N36" s="93">
        <v>0</v>
      </c>
      <c r="O36" s="93">
        <v>0</v>
      </c>
      <c r="P36" s="94">
        <v>0</v>
      </c>
    </row>
    <row r="37" spans="3:16" x14ac:dyDescent="0.2">
      <c r="C37" s="35" t="s">
        <v>110</v>
      </c>
      <c r="D37" s="36" t="s">
        <v>84</v>
      </c>
      <c r="E37" s="93">
        <v>22703517.449999999</v>
      </c>
      <c r="F37" s="93">
        <v>0</v>
      </c>
      <c r="G37" s="93">
        <v>22703517.449999999</v>
      </c>
      <c r="H37" s="93">
        <v>0</v>
      </c>
      <c r="I37" s="93">
        <v>0</v>
      </c>
      <c r="J37" s="93">
        <v>0</v>
      </c>
      <c r="K37" s="93">
        <v>0</v>
      </c>
      <c r="L37" s="93">
        <v>0</v>
      </c>
      <c r="M37" s="93">
        <v>0</v>
      </c>
      <c r="N37" s="93">
        <v>0</v>
      </c>
      <c r="O37" s="93">
        <v>0</v>
      </c>
      <c r="P37" s="94">
        <v>0</v>
      </c>
    </row>
    <row r="38" spans="3:16" x14ac:dyDescent="0.2">
      <c r="C38" s="35" t="s">
        <v>111</v>
      </c>
      <c r="D38" s="36" t="s">
        <v>99</v>
      </c>
      <c r="E38" s="93">
        <v>0</v>
      </c>
      <c r="F38" s="93">
        <v>0</v>
      </c>
      <c r="G38" s="93">
        <v>0</v>
      </c>
      <c r="H38" s="93">
        <v>0</v>
      </c>
      <c r="I38" s="93">
        <v>0</v>
      </c>
      <c r="J38" s="93">
        <v>0</v>
      </c>
      <c r="K38" s="93">
        <v>0</v>
      </c>
      <c r="L38" s="93">
        <v>0</v>
      </c>
      <c r="M38" s="93">
        <v>0</v>
      </c>
      <c r="N38" s="93">
        <v>0</v>
      </c>
      <c r="O38" s="93">
        <v>0</v>
      </c>
      <c r="P38" s="94">
        <v>0</v>
      </c>
    </row>
    <row r="39" spans="3:16" s="25" customFormat="1" ht="11.25" customHeight="1" x14ac:dyDescent="0.2">
      <c r="C39" s="127" t="s">
        <v>112</v>
      </c>
      <c r="D39" s="127"/>
      <c r="E39" s="95">
        <f t="shared" ref="E39:P39" si="3">SUM(E35:E38)</f>
        <v>22703517.449999999</v>
      </c>
      <c r="F39" s="96">
        <f t="shared" si="3"/>
        <v>0</v>
      </c>
      <c r="G39" s="96">
        <f t="shared" si="3"/>
        <v>22703517.449999999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0</v>
      </c>
      <c r="L39" s="96">
        <f t="shared" si="3"/>
        <v>0</v>
      </c>
      <c r="M39" s="96">
        <f t="shared" si="3"/>
        <v>0</v>
      </c>
      <c r="N39" s="96">
        <f t="shared" si="3"/>
        <v>0</v>
      </c>
      <c r="O39" s="96">
        <f t="shared" si="3"/>
        <v>0</v>
      </c>
      <c r="P39" s="97">
        <f t="shared" si="3"/>
        <v>0</v>
      </c>
    </row>
    <row r="40" spans="3:16" ht="11.25" customHeight="1" x14ac:dyDescent="0.2">
      <c r="C40" s="127" t="s">
        <v>113</v>
      </c>
      <c r="D40" s="127"/>
      <c r="E40" s="98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100"/>
    </row>
    <row r="41" spans="3:16" x14ac:dyDescent="0.2">
      <c r="C41" s="35" t="s">
        <v>114</v>
      </c>
      <c r="D41" s="36" t="s">
        <v>80</v>
      </c>
      <c r="E41" s="93">
        <v>0</v>
      </c>
      <c r="F41" s="93">
        <v>0</v>
      </c>
      <c r="G41" s="93">
        <v>0</v>
      </c>
      <c r="H41" s="93">
        <v>0</v>
      </c>
      <c r="I41" s="93">
        <v>0</v>
      </c>
      <c r="J41" s="93">
        <v>0</v>
      </c>
      <c r="K41" s="93">
        <v>0</v>
      </c>
      <c r="L41" s="93">
        <v>0</v>
      </c>
      <c r="M41" s="93">
        <v>0</v>
      </c>
      <c r="N41" s="93">
        <v>0</v>
      </c>
      <c r="O41" s="93">
        <v>0</v>
      </c>
      <c r="P41" s="94">
        <v>0</v>
      </c>
    </row>
    <row r="42" spans="3:16" s="25" customFormat="1" ht="12.75" customHeight="1" x14ac:dyDescent="0.2">
      <c r="C42" s="127" t="s">
        <v>115</v>
      </c>
      <c r="D42" s="127"/>
      <c r="E42" s="95">
        <f t="shared" ref="E42:P42" si="4">SUM(E41)</f>
        <v>0</v>
      </c>
      <c r="F42" s="96">
        <f t="shared" si="4"/>
        <v>0</v>
      </c>
      <c r="G42" s="96">
        <f t="shared" si="4"/>
        <v>0</v>
      </c>
      <c r="H42" s="96">
        <f t="shared" si="4"/>
        <v>0</v>
      </c>
      <c r="I42" s="96">
        <f t="shared" si="4"/>
        <v>0</v>
      </c>
      <c r="J42" s="96">
        <f t="shared" si="4"/>
        <v>0</v>
      </c>
      <c r="K42" s="96">
        <f t="shared" si="4"/>
        <v>0</v>
      </c>
      <c r="L42" s="96">
        <f t="shared" si="4"/>
        <v>0</v>
      </c>
      <c r="M42" s="96">
        <f t="shared" si="4"/>
        <v>0</v>
      </c>
      <c r="N42" s="96">
        <f t="shared" si="4"/>
        <v>0</v>
      </c>
      <c r="O42" s="93">
        <f t="shared" si="4"/>
        <v>0</v>
      </c>
      <c r="P42" s="101">
        <f t="shared" si="4"/>
        <v>0</v>
      </c>
    </row>
    <row r="43" spans="3:16" ht="24.75" customHeight="1" x14ac:dyDescent="0.2">
      <c r="C43" s="127" t="s">
        <v>116</v>
      </c>
      <c r="D43" s="127"/>
      <c r="E43" s="102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100"/>
    </row>
    <row r="44" spans="3:16" x14ac:dyDescent="0.2">
      <c r="C44" s="35" t="s">
        <v>117</v>
      </c>
      <c r="D44" s="36" t="s">
        <v>80</v>
      </c>
      <c r="E44" s="93">
        <v>0</v>
      </c>
      <c r="F44" s="93">
        <v>0</v>
      </c>
      <c r="G44" s="93">
        <v>0</v>
      </c>
      <c r="H44" s="93">
        <v>0</v>
      </c>
      <c r="I44" s="93">
        <v>0</v>
      </c>
      <c r="J44" s="93">
        <v>0</v>
      </c>
      <c r="K44" s="93">
        <v>0</v>
      </c>
      <c r="L44" s="93">
        <v>0</v>
      </c>
      <c r="M44" s="93">
        <v>0</v>
      </c>
      <c r="N44" s="93">
        <v>0</v>
      </c>
      <c r="O44" s="93">
        <v>0</v>
      </c>
      <c r="P44" s="94">
        <v>0</v>
      </c>
    </row>
    <row r="45" spans="3:16" x14ac:dyDescent="0.2">
      <c r="C45" s="35" t="s">
        <v>118</v>
      </c>
      <c r="D45" s="36" t="s">
        <v>82</v>
      </c>
      <c r="E45" s="93">
        <v>0</v>
      </c>
      <c r="F45" s="93">
        <v>0</v>
      </c>
      <c r="G45" s="93">
        <v>0</v>
      </c>
      <c r="H45" s="93">
        <v>0</v>
      </c>
      <c r="I45" s="93">
        <v>0</v>
      </c>
      <c r="J45" s="93">
        <v>0</v>
      </c>
      <c r="K45" s="93">
        <v>0</v>
      </c>
      <c r="L45" s="93">
        <v>0</v>
      </c>
      <c r="M45" s="93">
        <v>0</v>
      </c>
      <c r="N45" s="93">
        <v>0</v>
      </c>
      <c r="O45" s="93">
        <v>0</v>
      </c>
      <c r="P45" s="94">
        <v>0</v>
      </c>
    </row>
    <row r="46" spans="3:16" s="25" customFormat="1" ht="26.25" customHeight="1" x14ac:dyDescent="0.2">
      <c r="C46" s="127" t="s">
        <v>119</v>
      </c>
      <c r="D46" s="127"/>
      <c r="E46" s="81">
        <f t="shared" ref="E46:P46" si="5">SUM(E42)</f>
        <v>0</v>
      </c>
      <c r="F46" s="93">
        <f t="shared" si="5"/>
        <v>0</v>
      </c>
      <c r="G46" s="93">
        <f t="shared" si="5"/>
        <v>0</v>
      </c>
      <c r="H46" s="93">
        <f t="shared" si="5"/>
        <v>0</v>
      </c>
      <c r="I46" s="93">
        <f t="shared" si="5"/>
        <v>0</v>
      </c>
      <c r="J46" s="93">
        <f t="shared" si="5"/>
        <v>0</v>
      </c>
      <c r="K46" s="93">
        <f t="shared" si="5"/>
        <v>0</v>
      </c>
      <c r="L46" s="93">
        <f t="shared" si="5"/>
        <v>0</v>
      </c>
      <c r="M46" s="93">
        <f t="shared" si="5"/>
        <v>0</v>
      </c>
      <c r="N46" s="93">
        <f t="shared" si="5"/>
        <v>0</v>
      </c>
      <c r="O46" s="93">
        <f t="shared" si="5"/>
        <v>0</v>
      </c>
      <c r="P46" s="103">
        <f t="shared" si="5"/>
        <v>0</v>
      </c>
    </row>
    <row r="47" spans="3:16" s="25" customFormat="1" ht="23.25" customHeight="1" thickBot="1" x14ac:dyDescent="0.3">
      <c r="C47" s="126" t="s">
        <v>120</v>
      </c>
      <c r="D47" s="126"/>
      <c r="E47" s="17">
        <f t="shared" ref="E47:P47" si="6">E21+E27+E33+E39+E42+E46</f>
        <v>1923592622.1099999</v>
      </c>
      <c r="F47" s="17">
        <f t="shared" si="6"/>
        <v>12570869.259999998</v>
      </c>
      <c r="G47" s="17">
        <f t="shared" si="6"/>
        <v>2056125096.8699999</v>
      </c>
      <c r="H47" s="17">
        <f t="shared" si="6"/>
        <v>283935.19</v>
      </c>
      <c r="I47" s="17">
        <f t="shared" si="6"/>
        <v>100000</v>
      </c>
      <c r="J47" s="17">
        <f t="shared" si="6"/>
        <v>2474008.5300000003</v>
      </c>
      <c r="K47" s="17">
        <f t="shared" si="6"/>
        <v>177109557.25</v>
      </c>
      <c r="L47" s="17">
        <f t="shared" si="6"/>
        <v>947582.48</v>
      </c>
      <c r="M47" s="17">
        <f t="shared" si="6"/>
        <v>323056238.25999999</v>
      </c>
      <c r="N47" s="17">
        <f t="shared" si="6"/>
        <v>85123694.379999995</v>
      </c>
      <c r="O47" s="17">
        <f t="shared" si="6"/>
        <v>1821938.72</v>
      </c>
      <c r="P47" s="17">
        <f t="shared" si="6"/>
        <v>277188772.79000002</v>
      </c>
    </row>
    <row r="48" spans="3:16" s="25" customFormat="1" ht="37.5" customHeight="1" thickTop="1" x14ac:dyDescent="0.25">
      <c r="C48" s="128" t="s">
        <v>121</v>
      </c>
      <c r="D48" s="128"/>
      <c r="E48" s="39"/>
      <c r="F48" s="39"/>
      <c r="G48" s="39"/>
      <c r="H48" s="39"/>
      <c r="I48" s="39"/>
      <c r="J48" s="39"/>
      <c r="K48" s="39"/>
      <c r="L48" s="39"/>
      <c r="M48" s="39"/>
      <c r="N48" s="40"/>
      <c r="O48" s="41"/>
      <c r="P48" s="42"/>
    </row>
    <row r="62" spans="3:16" ht="12.75" customHeight="1" x14ac:dyDescent="0.25">
      <c r="C62" s="125" t="s">
        <v>65</v>
      </c>
      <c r="D62" s="125"/>
      <c r="E62" s="126" t="s">
        <v>122</v>
      </c>
      <c r="F62" s="126"/>
      <c r="G62" s="126"/>
      <c r="H62" s="126" t="s">
        <v>123</v>
      </c>
      <c r="I62" s="126"/>
      <c r="J62" s="126"/>
      <c r="K62" s="126" t="s">
        <v>124</v>
      </c>
      <c r="L62" s="126"/>
      <c r="M62" s="126"/>
      <c r="N62" s="126" t="s">
        <v>125</v>
      </c>
      <c r="O62" s="126"/>
      <c r="P62" s="126"/>
    </row>
    <row r="63" spans="3:16" ht="11.25" customHeight="1" x14ac:dyDescent="0.25">
      <c r="C63" s="125"/>
      <c r="D63" s="125"/>
      <c r="E63" s="126" t="s">
        <v>126</v>
      </c>
      <c r="F63" s="126"/>
      <c r="G63" s="126"/>
      <c r="H63" s="126" t="s">
        <v>127</v>
      </c>
      <c r="I63" s="126"/>
      <c r="J63" s="126"/>
      <c r="K63" s="126" t="s">
        <v>128</v>
      </c>
      <c r="L63" s="126"/>
      <c r="M63" s="126"/>
      <c r="N63" s="126" t="s">
        <v>129</v>
      </c>
      <c r="O63" s="126"/>
      <c r="P63" s="126"/>
    </row>
    <row r="64" spans="3:16" x14ac:dyDescent="0.25">
      <c r="C64" s="125"/>
      <c r="D64" s="125"/>
      <c r="E64" s="26" t="s">
        <v>74</v>
      </c>
      <c r="F64" s="27" t="s">
        <v>75</v>
      </c>
      <c r="G64" s="27" t="s">
        <v>76</v>
      </c>
      <c r="H64" s="26" t="s">
        <v>74</v>
      </c>
      <c r="I64" s="27" t="s">
        <v>75</v>
      </c>
      <c r="J64" s="27" t="s">
        <v>76</v>
      </c>
      <c r="K64" s="26" t="s">
        <v>74</v>
      </c>
      <c r="L64" s="27" t="s">
        <v>75</v>
      </c>
      <c r="M64" s="27" t="s">
        <v>76</v>
      </c>
      <c r="N64" s="26" t="s">
        <v>74</v>
      </c>
      <c r="O64" s="27" t="s">
        <v>75</v>
      </c>
      <c r="P64" s="27" t="s">
        <v>76</v>
      </c>
    </row>
    <row r="65" spans="3:16" ht="11.25" customHeight="1" x14ac:dyDescent="0.25">
      <c r="C65" s="126" t="s">
        <v>77</v>
      </c>
      <c r="D65" s="126"/>
      <c r="E65" s="43"/>
      <c r="F65" s="44"/>
      <c r="G65" s="45"/>
      <c r="H65" s="43"/>
      <c r="I65" s="44"/>
      <c r="J65" s="45"/>
      <c r="K65" s="43"/>
      <c r="L65" s="44"/>
      <c r="M65" s="45"/>
      <c r="N65" s="43"/>
      <c r="O65" s="44"/>
      <c r="P65" s="45"/>
    </row>
    <row r="66" spans="3:16" ht="11.25" customHeight="1" x14ac:dyDescent="0.25">
      <c r="C66" s="127" t="s">
        <v>78</v>
      </c>
      <c r="D66" s="127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91"/>
    </row>
    <row r="67" spans="3:16" x14ac:dyDescent="0.2">
      <c r="C67" s="35" t="s">
        <v>79</v>
      </c>
      <c r="D67" s="36" t="s">
        <v>80</v>
      </c>
      <c r="E67" s="93">
        <v>672341.41</v>
      </c>
      <c r="F67" s="93">
        <v>201326.15</v>
      </c>
      <c r="G67" s="93">
        <v>684020.65999999992</v>
      </c>
      <c r="H67" s="93">
        <v>721720.61</v>
      </c>
      <c r="I67" s="93">
        <v>0</v>
      </c>
      <c r="J67" s="93">
        <v>1171383.1100000001</v>
      </c>
      <c r="K67" s="93">
        <v>3521783.35</v>
      </c>
      <c r="L67" s="93">
        <v>0</v>
      </c>
      <c r="M67" s="93">
        <v>5247313.0899999989</v>
      </c>
      <c r="N67" s="93">
        <v>9192934.4800000004</v>
      </c>
      <c r="O67" s="93">
        <v>1497097.3900000001</v>
      </c>
      <c r="P67" s="94">
        <v>10668050.550000001</v>
      </c>
    </row>
    <row r="68" spans="3:16" x14ac:dyDescent="0.2">
      <c r="C68" s="35" t="s">
        <v>81</v>
      </c>
      <c r="D68" s="36" t="s">
        <v>82</v>
      </c>
      <c r="E68" s="93">
        <v>50048.609999999993</v>
      </c>
      <c r="F68" s="93">
        <v>13812.5</v>
      </c>
      <c r="G68" s="93">
        <v>51151.579999999994</v>
      </c>
      <c r="H68" s="93">
        <v>64778.759999999995</v>
      </c>
      <c r="I68" s="93">
        <v>0</v>
      </c>
      <c r="J68" s="93">
        <v>97325.01999999999</v>
      </c>
      <c r="K68" s="93">
        <v>468693.35000000003</v>
      </c>
      <c r="L68" s="93">
        <v>0</v>
      </c>
      <c r="M68" s="93">
        <v>618851.88</v>
      </c>
      <c r="N68" s="93">
        <v>853969.88</v>
      </c>
      <c r="O68" s="93">
        <v>102601.28</v>
      </c>
      <c r="P68" s="94">
        <v>1356689.38</v>
      </c>
    </row>
    <row r="69" spans="3:16" x14ac:dyDescent="0.2">
      <c r="C69" s="35" t="s">
        <v>83</v>
      </c>
      <c r="D69" s="36" t="s">
        <v>84</v>
      </c>
      <c r="E69" s="93">
        <v>35283</v>
      </c>
      <c r="F69" s="93">
        <v>0</v>
      </c>
      <c r="G69" s="93">
        <v>179711.22</v>
      </c>
      <c r="H69" s="93">
        <v>126000</v>
      </c>
      <c r="I69" s="93">
        <v>2257</v>
      </c>
      <c r="J69" s="93">
        <v>188382.16</v>
      </c>
      <c r="K69" s="93">
        <v>150000</v>
      </c>
      <c r="L69" s="93">
        <v>0</v>
      </c>
      <c r="M69" s="93">
        <v>248133.7</v>
      </c>
      <c r="N69" s="93">
        <v>5718527.7600000007</v>
      </c>
      <c r="O69" s="93">
        <v>9568</v>
      </c>
      <c r="P69" s="94">
        <v>17614571.910000004</v>
      </c>
    </row>
    <row r="70" spans="3:16" x14ac:dyDescent="0.2">
      <c r="C70" s="35" t="s">
        <v>85</v>
      </c>
      <c r="D70" s="36" t="s">
        <v>19</v>
      </c>
      <c r="E70" s="93">
        <v>11792686.379999999</v>
      </c>
      <c r="F70" s="93">
        <v>2444974.4</v>
      </c>
      <c r="G70" s="93">
        <v>25312665.229999993</v>
      </c>
      <c r="H70" s="93">
        <v>12197643.59</v>
      </c>
      <c r="I70" s="93">
        <v>186190.47</v>
      </c>
      <c r="J70" s="93">
        <v>13051103.359999999</v>
      </c>
      <c r="K70" s="93">
        <v>1501100</v>
      </c>
      <c r="L70" s="93">
        <v>254000</v>
      </c>
      <c r="M70" s="93">
        <v>6000531.129999999</v>
      </c>
      <c r="N70" s="93">
        <v>33279270.23</v>
      </c>
      <c r="O70" s="93">
        <v>4042868.65</v>
      </c>
      <c r="P70" s="94">
        <v>60298473.950000003</v>
      </c>
    </row>
    <row r="71" spans="3:16" x14ac:dyDescent="0.2">
      <c r="C71" s="35" t="s">
        <v>86</v>
      </c>
      <c r="D71" s="36" t="s">
        <v>87</v>
      </c>
      <c r="E71" s="93">
        <v>0</v>
      </c>
      <c r="F71" s="93">
        <v>0</v>
      </c>
      <c r="G71" s="93">
        <v>0</v>
      </c>
      <c r="H71" s="93"/>
      <c r="I71" s="93"/>
      <c r="J71" s="93"/>
      <c r="K71" s="93"/>
      <c r="L71" s="93"/>
      <c r="M71" s="93"/>
      <c r="N71" s="93"/>
      <c r="O71" s="93"/>
      <c r="P71" s="94"/>
    </row>
    <row r="72" spans="3:16" x14ac:dyDescent="0.2">
      <c r="C72" s="37">
        <v>108</v>
      </c>
      <c r="D72" s="36" t="s">
        <v>88</v>
      </c>
      <c r="E72" s="93">
        <v>0</v>
      </c>
      <c r="F72" s="93">
        <v>0</v>
      </c>
      <c r="G72" s="93">
        <v>0</v>
      </c>
      <c r="H72" s="93"/>
      <c r="I72" s="93"/>
      <c r="J72" s="93"/>
      <c r="K72" s="93"/>
      <c r="L72" s="93"/>
      <c r="M72" s="93"/>
      <c r="N72" s="93"/>
      <c r="O72" s="93"/>
      <c r="P72" s="94"/>
    </row>
    <row r="73" spans="3:16" x14ac:dyDescent="0.2">
      <c r="C73" s="35" t="s">
        <v>89</v>
      </c>
      <c r="D73" s="36" t="s">
        <v>90</v>
      </c>
      <c r="E73" s="93">
        <v>0</v>
      </c>
      <c r="F73" s="93">
        <v>0</v>
      </c>
      <c r="G73" s="93">
        <v>0</v>
      </c>
      <c r="H73" s="93">
        <v>0</v>
      </c>
      <c r="I73" s="93">
        <v>0</v>
      </c>
      <c r="J73" s="93">
        <v>0</v>
      </c>
      <c r="K73" s="93"/>
      <c r="L73" s="93"/>
      <c r="M73" s="93"/>
      <c r="N73" s="93">
        <v>21034.05</v>
      </c>
      <c r="O73" s="93">
        <v>0</v>
      </c>
      <c r="P73" s="94">
        <v>21034.05</v>
      </c>
    </row>
    <row r="74" spans="3:16" x14ac:dyDescent="0.2">
      <c r="C74" s="35" t="s">
        <v>91</v>
      </c>
      <c r="D74" s="36" t="s">
        <v>92</v>
      </c>
      <c r="E74" s="93">
        <v>0</v>
      </c>
      <c r="F74" s="93">
        <v>0</v>
      </c>
      <c r="G74" s="93">
        <v>0</v>
      </c>
      <c r="H74" s="93"/>
      <c r="I74" s="93"/>
      <c r="J74" s="93"/>
      <c r="K74" s="93">
        <v>500000</v>
      </c>
      <c r="L74" s="93">
        <v>0</v>
      </c>
      <c r="M74" s="93">
        <v>538763.47</v>
      </c>
      <c r="N74" s="93">
        <v>120000</v>
      </c>
      <c r="O74" s="93">
        <v>0</v>
      </c>
      <c r="P74" s="94">
        <v>126902.73</v>
      </c>
    </row>
    <row r="75" spans="3:16" ht="11.25" customHeight="1" x14ac:dyDescent="0.2">
      <c r="C75" s="127" t="s">
        <v>93</v>
      </c>
      <c r="D75" s="127"/>
      <c r="E75" s="96">
        <f>E67+E68+E69+E70+E71+E72+E73+E74</f>
        <v>12550359.399999999</v>
      </c>
      <c r="F75" s="96">
        <f>F67+F68+F69+F70+F71+F72+F73+F74</f>
        <v>2660113.0499999998</v>
      </c>
      <c r="G75" s="96">
        <f>G67+G68+G69+G70+G71+G72+G73+G74</f>
        <v>26227548.689999994</v>
      </c>
      <c r="H75" s="96">
        <f>H67+H68+H69+H70+H71+H72+H73+H74</f>
        <v>13110142.959999999</v>
      </c>
      <c r="I75" s="96">
        <f>I67+I68+I69+I70+I71+I72+I73+I74</f>
        <v>188447.47</v>
      </c>
      <c r="J75" s="96">
        <f t="shared" ref="J75:P75" si="7">J67+J68+J69+J70+J71+J72+J73+J74</f>
        <v>14508193.649999999</v>
      </c>
      <c r="K75" s="96">
        <f t="shared" si="7"/>
        <v>6141576.7000000002</v>
      </c>
      <c r="L75" s="96">
        <f t="shared" si="7"/>
        <v>254000</v>
      </c>
      <c r="M75" s="96">
        <f t="shared" si="7"/>
        <v>12653593.269999998</v>
      </c>
      <c r="N75" s="96">
        <f t="shared" si="7"/>
        <v>49185736.399999999</v>
      </c>
      <c r="O75" s="96">
        <f t="shared" si="7"/>
        <v>5652135.3200000003</v>
      </c>
      <c r="P75" s="104">
        <f t="shared" si="7"/>
        <v>90085722.570000008</v>
      </c>
    </row>
    <row r="76" spans="3:16" ht="11.25" customHeight="1" x14ac:dyDescent="0.2">
      <c r="C76" s="127" t="s">
        <v>94</v>
      </c>
      <c r="D76" s="127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4"/>
    </row>
    <row r="77" spans="3:16" x14ac:dyDescent="0.2">
      <c r="C77" s="35" t="s">
        <v>95</v>
      </c>
      <c r="D77" s="36" t="s">
        <v>82</v>
      </c>
      <c r="E77" s="93">
        <v>0</v>
      </c>
      <c r="F77" s="93">
        <v>0</v>
      </c>
      <c r="G77" s="93">
        <v>0</v>
      </c>
      <c r="H77" s="93">
        <v>0</v>
      </c>
      <c r="I77" s="93">
        <v>0</v>
      </c>
      <c r="J77" s="93">
        <v>762449.87</v>
      </c>
      <c r="K77" s="93">
        <v>50000</v>
      </c>
      <c r="L77" s="93">
        <v>0</v>
      </c>
      <c r="M77" s="93">
        <v>242734.15</v>
      </c>
      <c r="N77" s="93">
        <v>6583183.0000000009</v>
      </c>
      <c r="O77" s="93">
        <v>14371.82</v>
      </c>
      <c r="P77" s="94">
        <v>11187103</v>
      </c>
    </row>
    <row r="78" spans="3:16" x14ac:dyDescent="0.2">
      <c r="C78" s="35" t="s">
        <v>96</v>
      </c>
      <c r="D78" s="36" t="s">
        <v>84</v>
      </c>
      <c r="E78" s="93">
        <v>7679000</v>
      </c>
      <c r="F78" s="93">
        <v>0</v>
      </c>
      <c r="G78" s="93">
        <v>23256041.109999999</v>
      </c>
      <c r="H78" s="93">
        <v>73189783.280000001</v>
      </c>
      <c r="I78" s="93">
        <v>176020</v>
      </c>
      <c r="J78" s="93">
        <v>125320116.13000001</v>
      </c>
      <c r="K78" s="93">
        <v>217767773.32999998</v>
      </c>
      <c r="L78" s="93">
        <v>19652948.560000002</v>
      </c>
      <c r="M78" s="93">
        <v>491834481.12</v>
      </c>
      <c r="N78" s="93">
        <v>655439912.49000001</v>
      </c>
      <c r="O78" s="93">
        <v>133977073.72</v>
      </c>
      <c r="P78" s="94">
        <v>1504631252.2100003</v>
      </c>
    </row>
    <row r="79" spans="3:16" x14ac:dyDescent="0.2">
      <c r="C79" s="35" t="s">
        <v>97</v>
      </c>
      <c r="D79" s="36" t="s">
        <v>19</v>
      </c>
      <c r="E79" s="93">
        <v>0</v>
      </c>
      <c r="F79" s="93">
        <v>0</v>
      </c>
      <c r="G79" s="93">
        <v>0</v>
      </c>
      <c r="H79" s="93">
        <v>0</v>
      </c>
      <c r="I79" s="93">
        <v>0</v>
      </c>
      <c r="J79" s="93">
        <v>0</v>
      </c>
      <c r="K79" s="93">
        <v>33023317.660000004</v>
      </c>
      <c r="L79" s="93">
        <v>28013413.360000003</v>
      </c>
      <c r="M79" s="93">
        <v>119337072.73</v>
      </c>
      <c r="N79" s="93">
        <v>0</v>
      </c>
      <c r="O79" s="93">
        <v>0</v>
      </c>
      <c r="P79" s="94">
        <v>21381753.849999998</v>
      </c>
    </row>
    <row r="80" spans="3:16" x14ac:dyDescent="0.2">
      <c r="C80" s="35" t="s">
        <v>98</v>
      </c>
      <c r="D80" s="36" t="s">
        <v>99</v>
      </c>
      <c r="E80" s="93">
        <v>0</v>
      </c>
      <c r="F80" s="93">
        <v>0</v>
      </c>
      <c r="G80" s="93">
        <v>0</v>
      </c>
      <c r="H80" s="93"/>
      <c r="I80" s="93"/>
      <c r="J80" s="93"/>
      <c r="K80" s="93"/>
      <c r="L80" s="93"/>
      <c r="M80" s="93"/>
      <c r="N80" s="93"/>
      <c r="O80" s="93"/>
      <c r="P80" s="94"/>
    </row>
    <row r="81" spans="3:16" ht="11.25" customHeight="1" x14ac:dyDescent="0.2">
      <c r="C81" s="127" t="s">
        <v>100</v>
      </c>
      <c r="D81" s="127"/>
      <c r="E81" s="96">
        <f t="shared" ref="E81:P81" si="8">E77+E78+E79+E80</f>
        <v>7679000</v>
      </c>
      <c r="F81" s="96">
        <f t="shared" si="8"/>
        <v>0</v>
      </c>
      <c r="G81" s="96">
        <f t="shared" si="8"/>
        <v>23256041.109999999</v>
      </c>
      <c r="H81" s="96">
        <f t="shared" si="8"/>
        <v>73189783.280000001</v>
      </c>
      <c r="I81" s="96">
        <f t="shared" si="8"/>
        <v>176020</v>
      </c>
      <c r="J81" s="96">
        <f t="shared" si="8"/>
        <v>126082566.00000001</v>
      </c>
      <c r="K81" s="96">
        <f t="shared" si="8"/>
        <v>250841090.98999998</v>
      </c>
      <c r="L81" s="96">
        <f t="shared" si="8"/>
        <v>47666361.920000002</v>
      </c>
      <c r="M81" s="96">
        <f t="shared" si="8"/>
        <v>611414288</v>
      </c>
      <c r="N81" s="96">
        <f t="shared" si="8"/>
        <v>662023095.49000001</v>
      </c>
      <c r="O81" s="96">
        <f t="shared" si="8"/>
        <v>133991445.53999999</v>
      </c>
      <c r="P81" s="104">
        <f t="shared" si="8"/>
        <v>1537200109.0600002</v>
      </c>
    </row>
    <row r="82" spans="3:16" ht="11.25" customHeight="1" x14ac:dyDescent="0.2">
      <c r="C82" s="127" t="s">
        <v>101</v>
      </c>
      <c r="D82" s="127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4"/>
    </row>
    <row r="83" spans="3:16" x14ac:dyDescent="0.2">
      <c r="C83" s="35" t="s">
        <v>102</v>
      </c>
      <c r="D83" s="36" t="s">
        <v>80</v>
      </c>
      <c r="E83" s="93">
        <v>0</v>
      </c>
      <c r="F83" s="93">
        <v>0</v>
      </c>
      <c r="G83" s="93">
        <v>0</v>
      </c>
      <c r="H83" s="93">
        <v>0</v>
      </c>
      <c r="I83" s="93">
        <v>0</v>
      </c>
      <c r="J83" s="93">
        <v>0</v>
      </c>
      <c r="K83" s="93">
        <v>0</v>
      </c>
      <c r="L83" s="93">
        <v>0</v>
      </c>
      <c r="M83" s="93">
        <v>0</v>
      </c>
      <c r="N83" s="93">
        <v>0</v>
      </c>
      <c r="O83" s="93">
        <v>0</v>
      </c>
      <c r="P83" s="94">
        <v>0</v>
      </c>
    </row>
    <row r="84" spans="3:16" x14ac:dyDescent="0.2">
      <c r="C84" s="35" t="s">
        <v>103</v>
      </c>
      <c r="D84" s="36" t="s">
        <v>82</v>
      </c>
      <c r="E84" s="93">
        <v>0</v>
      </c>
      <c r="F84" s="93">
        <v>0</v>
      </c>
      <c r="G84" s="93">
        <v>0</v>
      </c>
      <c r="H84" s="93">
        <v>0</v>
      </c>
      <c r="I84" s="93">
        <v>0</v>
      </c>
      <c r="J84" s="93">
        <v>0</v>
      </c>
      <c r="K84" s="93">
        <v>0</v>
      </c>
      <c r="L84" s="93">
        <v>0</v>
      </c>
      <c r="M84" s="93">
        <v>0</v>
      </c>
      <c r="N84" s="93">
        <v>0</v>
      </c>
      <c r="O84" s="93">
        <v>0</v>
      </c>
      <c r="P84" s="94">
        <v>0</v>
      </c>
    </row>
    <row r="85" spans="3:16" x14ac:dyDescent="0.2">
      <c r="C85" s="35" t="s">
        <v>104</v>
      </c>
      <c r="D85" s="36" t="s">
        <v>84</v>
      </c>
      <c r="E85" s="93">
        <v>0</v>
      </c>
      <c r="F85" s="93">
        <v>0</v>
      </c>
      <c r="G85" s="93">
        <v>0</v>
      </c>
      <c r="H85" s="93">
        <v>0</v>
      </c>
      <c r="I85" s="93">
        <v>0</v>
      </c>
      <c r="J85" s="93">
        <v>0</v>
      </c>
      <c r="K85" s="93">
        <v>200000</v>
      </c>
      <c r="L85" s="93">
        <v>0</v>
      </c>
      <c r="M85" s="93">
        <v>400000</v>
      </c>
      <c r="N85" s="93">
        <v>0</v>
      </c>
      <c r="O85" s="93">
        <v>0</v>
      </c>
      <c r="P85" s="94">
        <v>0</v>
      </c>
    </row>
    <row r="86" spans="3:16" x14ac:dyDescent="0.2">
      <c r="C86" s="35" t="s">
        <v>105</v>
      </c>
      <c r="D86" s="36" t="s">
        <v>19</v>
      </c>
      <c r="E86" s="93">
        <v>0</v>
      </c>
      <c r="F86" s="93">
        <v>0</v>
      </c>
      <c r="G86" s="93">
        <v>0</v>
      </c>
      <c r="H86" s="93">
        <v>0</v>
      </c>
      <c r="I86" s="93">
        <v>0</v>
      </c>
      <c r="J86" s="93">
        <v>0</v>
      </c>
      <c r="K86" s="93">
        <v>0</v>
      </c>
      <c r="L86" s="93">
        <v>0</v>
      </c>
      <c r="M86" s="93">
        <v>0</v>
      </c>
      <c r="N86" s="93">
        <v>0</v>
      </c>
      <c r="O86" s="93">
        <v>0</v>
      </c>
      <c r="P86" s="94">
        <v>0</v>
      </c>
    </row>
    <row r="87" spans="3:16" ht="11.25" customHeight="1" x14ac:dyDescent="0.2">
      <c r="C87" s="127" t="s">
        <v>106</v>
      </c>
      <c r="D87" s="127"/>
      <c r="E87" s="96">
        <f t="shared" ref="E87:P87" si="9">E83+E84+E85+E86</f>
        <v>0</v>
      </c>
      <c r="F87" s="96">
        <f t="shared" si="9"/>
        <v>0</v>
      </c>
      <c r="G87" s="96">
        <f t="shared" si="9"/>
        <v>0</v>
      </c>
      <c r="H87" s="96">
        <f t="shared" si="9"/>
        <v>0</v>
      </c>
      <c r="I87" s="96">
        <f t="shared" si="9"/>
        <v>0</v>
      </c>
      <c r="J87" s="96">
        <f t="shared" si="9"/>
        <v>0</v>
      </c>
      <c r="K87" s="96">
        <f t="shared" si="9"/>
        <v>200000</v>
      </c>
      <c r="L87" s="96">
        <f t="shared" si="9"/>
        <v>0</v>
      </c>
      <c r="M87" s="96">
        <f t="shared" si="9"/>
        <v>400000</v>
      </c>
      <c r="N87" s="96">
        <f t="shared" si="9"/>
        <v>0</v>
      </c>
      <c r="O87" s="96">
        <f t="shared" si="9"/>
        <v>0</v>
      </c>
      <c r="P87" s="104">
        <f t="shared" si="9"/>
        <v>0</v>
      </c>
    </row>
    <row r="88" spans="3:16" ht="11.25" customHeight="1" x14ac:dyDescent="0.2">
      <c r="C88" s="127" t="s">
        <v>107</v>
      </c>
      <c r="D88" s="127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4"/>
    </row>
    <row r="89" spans="3:16" x14ac:dyDescent="0.2">
      <c r="C89" s="35" t="s">
        <v>108</v>
      </c>
      <c r="D89" s="36" t="s">
        <v>80</v>
      </c>
      <c r="E89" s="93">
        <v>0</v>
      </c>
      <c r="F89" s="93">
        <v>0</v>
      </c>
      <c r="G89" s="93">
        <v>0</v>
      </c>
      <c r="H89" s="93">
        <v>0</v>
      </c>
      <c r="I89" s="93">
        <v>0</v>
      </c>
      <c r="J89" s="93">
        <v>0</v>
      </c>
      <c r="K89" s="93">
        <v>0</v>
      </c>
      <c r="L89" s="93">
        <v>0</v>
      </c>
      <c r="M89" s="93">
        <v>0</v>
      </c>
      <c r="N89" s="93">
        <v>0</v>
      </c>
      <c r="O89" s="93">
        <v>0</v>
      </c>
      <c r="P89" s="94">
        <v>0</v>
      </c>
    </row>
    <row r="90" spans="3:16" x14ac:dyDescent="0.2">
      <c r="C90" s="35" t="s">
        <v>109</v>
      </c>
      <c r="D90" s="36" t="s">
        <v>82</v>
      </c>
      <c r="E90" s="93">
        <v>0</v>
      </c>
      <c r="F90" s="93">
        <v>0</v>
      </c>
      <c r="G90" s="93">
        <v>0</v>
      </c>
      <c r="H90" s="93">
        <v>0</v>
      </c>
      <c r="I90" s="93">
        <v>0</v>
      </c>
      <c r="J90" s="93">
        <v>0</v>
      </c>
      <c r="K90" s="93">
        <v>0</v>
      </c>
      <c r="L90" s="93">
        <v>0</v>
      </c>
      <c r="M90" s="93">
        <v>0</v>
      </c>
      <c r="N90" s="93">
        <v>0</v>
      </c>
      <c r="O90" s="93">
        <v>0</v>
      </c>
      <c r="P90" s="94">
        <v>0</v>
      </c>
    </row>
    <row r="91" spans="3:16" x14ac:dyDescent="0.2">
      <c r="C91" s="35" t="s">
        <v>110</v>
      </c>
      <c r="D91" s="36" t="s">
        <v>84</v>
      </c>
      <c r="E91" s="93">
        <v>0</v>
      </c>
      <c r="F91" s="93">
        <v>0</v>
      </c>
      <c r="G91" s="93">
        <v>0</v>
      </c>
      <c r="H91" s="93">
        <v>0</v>
      </c>
      <c r="I91" s="93">
        <v>0</v>
      </c>
      <c r="J91" s="93">
        <v>0</v>
      </c>
      <c r="K91" s="93">
        <v>0</v>
      </c>
      <c r="L91" s="93">
        <v>0</v>
      </c>
      <c r="M91" s="93">
        <v>0</v>
      </c>
      <c r="N91" s="93">
        <v>0</v>
      </c>
      <c r="O91" s="93">
        <v>0</v>
      </c>
      <c r="P91" s="94">
        <v>0</v>
      </c>
    </row>
    <row r="92" spans="3:16" x14ac:dyDescent="0.2">
      <c r="C92" s="35" t="s">
        <v>111</v>
      </c>
      <c r="D92" s="36" t="s">
        <v>99</v>
      </c>
      <c r="E92" s="93">
        <v>0</v>
      </c>
      <c r="F92" s="93">
        <v>0</v>
      </c>
      <c r="G92" s="93">
        <v>0</v>
      </c>
      <c r="H92" s="93">
        <v>0</v>
      </c>
      <c r="I92" s="93">
        <v>0</v>
      </c>
      <c r="J92" s="93">
        <v>0</v>
      </c>
      <c r="K92" s="93">
        <v>0</v>
      </c>
      <c r="L92" s="93">
        <v>0</v>
      </c>
      <c r="M92" s="93">
        <v>0</v>
      </c>
      <c r="N92" s="93">
        <v>0</v>
      </c>
      <c r="O92" s="93">
        <v>0</v>
      </c>
      <c r="P92" s="94">
        <v>0</v>
      </c>
    </row>
    <row r="93" spans="3:16" ht="11.25" customHeight="1" x14ac:dyDescent="0.2">
      <c r="C93" s="127" t="s">
        <v>112</v>
      </c>
      <c r="D93" s="127"/>
      <c r="E93" s="96">
        <f t="shared" ref="E93:P93" si="10">E89+E90+E91+E92</f>
        <v>0</v>
      </c>
      <c r="F93" s="96">
        <f t="shared" si="10"/>
        <v>0</v>
      </c>
      <c r="G93" s="96">
        <f t="shared" si="10"/>
        <v>0</v>
      </c>
      <c r="H93" s="96">
        <f t="shared" si="10"/>
        <v>0</v>
      </c>
      <c r="I93" s="96">
        <f t="shared" si="10"/>
        <v>0</v>
      </c>
      <c r="J93" s="96">
        <f t="shared" si="10"/>
        <v>0</v>
      </c>
      <c r="K93" s="96">
        <f t="shared" si="10"/>
        <v>0</v>
      </c>
      <c r="L93" s="96">
        <f t="shared" si="10"/>
        <v>0</v>
      </c>
      <c r="M93" s="96">
        <f t="shared" si="10"/>
        <v>0</v>
      </c>
      <c r="N93" s="96">
        <f t="shared" si="10"/>
        <v>0</v>
      </c>
      <c r="O93" s="96">
        <f t="shared" si="10"/>
        <v>0</v>
      </c>
      <c r="P93" s="104">
        <f t="shared" si="10"/>
        <v>0</v>
      </c>
    </row>
    <row r="94" spans="3:16" ht="11.25" customHeight="1" x14ac:dyDescent="0.2">
      <c r="C94" s="127" t="s">
        <v>113</v>
      </c>
      <c r="D94" s="127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4"/>
    </row>
    <row r="95" spans="3:16" x14ac:dyDescent="0.2">
      <c r="C95" s="35" t="s">
        <v>114</v>
      </c>
      <c r="D95" s="36" t="s">
        <v>80</v>
      </c>
      <c r="E95" s="93">
        <v>0</v>
      </c>
      <c r="F95" s="93">
        <v>0</v>
      </c>
      <c r="G95" s="93">
        <v>0</v>
      </c>
      <c r="H95" s="93">
        <v>0</v>
      </c>
      <c r="I95" s="93">
        <v>0</v>
      </c>
      <c r="J95" s="93">
        <v>0</v>
      </c>
      <c r="K95" s="93">
        <v>0</v>
      </c>
      <c r="L95" s="93">
        <v>0</v>
      </c>
      <c r="M95" s="93">
        <v>0</v>
      </c>
      <c r="N95" s="93">
        <v>0</v>
      </c>
      <c r="O95" s="93">
        <v>0</v>
      </c>
      <c r="P95" s="94">
        <v>0</v>
      </c>
    </row>
    <row r="96" spans="3:16" ht="11.25" customHeight="1" x14ac:dyDescent="0.2">
      <c r="C96" s="127" t="s">
        <v>115</v>
      </c>
      <c r="D96" s="127"/>
      <c r="E96" s="96">
        <f t="shared" ref="E96:P96" si="11">E95</f>
        <v>0</v>
      </c>
      <c r="F96" s="96">
        <f t="shared" si="11"/>
        <v>0</v>
      </c>
      <c r="G96" s="96">
        <f t="shared" si="11"/>
        <v>0</v>
      </c>
      <c r="H96" s="96">
        <f t="shared" si="11"/>
        <v>0</v>
      </c>
      <c r="I96" s="96">
        <f t="shared" si="11"/>
        <v>0</v>
      </c>
      <c r="J96" s="96">
        <f t="shared" si="11"/>
        <v>0</v>
      </c>
      <c r="K96" s="96">
        <f t="shared" si="11"/>
        <v>0</v>
      </c>
      <c r="L96" s="96">
        <f t="shared" si="11"/>
        <v>0</v>
      </c>
      <c r="M96" s="96">
        <f t="shared" si="11"/>
        <v>0</v>
      </c>
      <c r="N96" s="96">
        <f t="shared" si="11"/>
        <v>0</v>
      </c>
      <c r="O96" s="96">
        <f t="shared" si="11"/>
        <v>0</v>
      </c>
      <c r="P96" s="104">
        <f t="shared" si="11"/>
        <v>0</v>
      </c>
    </row>
    <row r="97" spans="3:16" ht="11.25" customHeight="1" x14ac:dyDescent="0.2">
      <c r="C97" s="127" t="s">
        <v>116</v>
      </c>
      <c r="D97" s="127"/>
      <c r="E97" s="105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4"/>
    </row>
    <row r="98" spans="3:16" x14ac:dyDescent="0.2">
      <c r="C98" s="35" t="s">
        <v>117</v>
      </c>
      <c r="D98" s="36" t="s">
        <v>80</v>
      </c>
      <c r="E98" s="93">
        <v>0</v>
      </c>
      <c r="F98" s="93">
        <v>0</v>
      </c>
      <c r="G98" s="93">
        <v>0</v>
      </c>
      <c r="H98" s="93">
        <v>0</v>
      </c>
      <c r="I98" s="93">
        <v>0</v>
      </c>
      <c r="J98" s="93">
        <v>0</v>
      </c>
      <c r="K98" s="93">
        <v>0</v>
      </c>
      <c r="L98" s="93">
        <v>0</v>
      </c>
      <c r="M98" s="93">
        <v>0</v>
      </c>
      <c r="N98" s="93">
        <v>0</v>
      </c>
      <c r="O98" s="93">
        <v>0</v>
      </c>
      <c r="P98" s="94">
        <v>0</v>
      </c>
    </row>
    <row r="99" spans="3:16" x14ac:dyDescent="0.2">
      <c r="C99" s="35" t="s">
        <v>118</v>
      </c>
      <c r="D99" s="36" t="s">
        <v>82</v>
      </c>
      <c r="E99" s="93">
        <v>0</v>
      </c>
      <c r="F99" s="93">
        <v>0</v>
      </c>
      <c r="G99" s="93">
        <v>0</v>
      </c>
      <c r="H99" s="93">
        <v>0</v>
      </c>
      <c r="I99" s="93">
        <v>0</v>
      </c>
      <c r="J99" s="93">
        <v>0</v>
      </c>
      <c r="K99" s="93">
        <v>0</v>
      </c>
      <c r="L99" s="93">
        <v>0</v>
      </c>
      <c r="M99" s="93">
        <v>0</v>
      </c>
      <c r="N99" s="93">
        <v>0</v>
      </c>
      <c r="O99" s="93">
        <v>0</v>
      </c>
      <c r="P99" s="94">
        <v>0</v>
      </c>
    </row>
    <row r="100" spans="3:16" ht="11.25" customHeight="1" x14ac:dyDescent="0.2">
      <c r="C100" s="127" t="s">
        <v>119</v>
      </c>
      <c r="D100" s="127"/>
      <c r="E100" s="93">
        <f t="shared" ref="E100:P100" si="12">E98+E99</f>
        <v>0</v>
      </c>
      <c r="F100" s="93">
        <f t="shared" si="12"/>
        <v>0</v>
      </c>
      <c r="G100" s="93">
        <f t="shared" si="12"/>
        <v>0</v>
      </c>
      <c r="H100" s="93">
        <f t="shared" si="12"/>
        <v>0</v>
      </c>
      <c r="I100" s="93">
        <f t="shared" si="12"/>
        <v>0</v>
      </c>
      <c r="J100" s="93">
        <f t="shared" si="12"/>
        <v>0</v>
      </c>
      <c r="K100" s="93">
        <f t="shared" si="12"/>
        <v>0</v>
      </c>
      <c r="L100" s="93">
        <f t="shared" si="12"/>
        <v>0</v>
      </c>
      <c r="M100" s="93">
        <f t="shared" si="12"/>
        <v>0</v>
      </c>
      <c r="N100" s="93">
        <f t="shared" si="12"/>
        <v>0</v>
      </c>
      <c r="O100" s="93">
        <f t="shared" si="12"/>
        <v>0</v>
      </c>
      <c r="P100" s="106">
        <f t="shared" si="12"/>
        <v>0</v>
      </c>
    </row>
    <row r="101" spans="3:16" ht="11.25" customHeight="1" thickBot="1" x14ac:dyDescent="0.3">
      <c r="C101" s="126" t="s">
        <v>120</v>
      </c>
      <c r="D101" s="126"/>
      <c r="E101" s="17">
        <f t="shared" ref="E101:P101" si="13">E75+E81+E87+E93+E96+E100</f>
        <v>20229359.399999999</v>
      </c>
      <c r="F101" s="17">
        <f t="shared" si="13"/>
        <v>2660113.0499999998</v>
      </c>
      <c r="G101" s="17">
        <f t="shared" si="13"/>
        <v>49483589.799999997</v>
      </c>
      <c r="H101" s="17">
        <f t="shared" si="13"/>
        <v>86299926.239999995</v>
      </c>
      <c r="I101" s="17">
        <f t="shared" si="13"/>
        <v>364467.47</v>
      </c>
      <c r="J101" s="17">
        <f t="shared" si="13"/>
        <v>140590759.65000001</v>
      </c>
      <c r="K101" s="17">
        <f t="shared" si="13"/>
        <v>257182667.68999997</v>
      </c>
      <c r="L101" s="17">
        <f t="shared" si="13"/>
        <v>47920361.920000002</v>
      </c>
      <c r="M101" s="17">
        <f t="shared" si="13"/>
        <v>624467881.26999998</v>
      </c>
      <c r="N101" s="17">
        <f t="shared" si="13"/>
        <v>711208831.88999999</v>
      </c>
      <c r="O101" s="17">
        <f t="shared" si="13"/>
        <v>139643580.85999998</v>
      </c>
      <c r="P101" s="17">
        <f t="shared" si="13"/>
        <v>1627285831.6300001</v>
      </c>
    </row>
    <row r="102" spans="3:16" ht="39" customHeight="1" thickTop="1" x14ac:dyDescent="0.25">
      <c r="C102" s="128" t="s">
        <v>121</v>
      </c>
      <c r="D102" s="128"/>
      <c r="E102" s="48"/>
      <c r="F102" s="49"/>
      <c r="G102" s="50"/>
      <c r="H102" s="48"/>
      <c r="I102" s="49"/>
      <c r="J102" s="50"/>
      <c r="K102" s="48"/>
      <c r="L102" s="49"/>
      <c r="M102" s="50"/>
      <c r="N102" s="48"/>
      <c r="O102" s="49"/>
      <c r="P102" s="50"/>
    </row>
    <row r="116" spans="3:16" ht="11.25" customHeight="1" x14ac:dyDescent="0.25">
      <c r="C116" s="125" t="s">
        <v>65</v>
      </c>
      <c r="D116" s="125"/>
      <c r="E116" s="126" t="s">
        <v>130</v>
      </c>
      <c r="F116" s="126"/>
      <c r="G116" s="126"/>
      <c r="H116" s="126" t="s">
        <v>131</v>
      </c>
      <c r="I116" s="126"/>
      <c r="J116" s="126"/>
      <c r="K116" s="126" t="s">
        <v>132</v>
      </c>
      <c r="L116" s="126"/>
      <c r="M116" s="126"/>
      <c r="N116" s="126" t="s">
        <v>133</v>
      </c>
      <c r="O116" s="126"/>
      <c r="P116" s="126"/>
    </row>
    <row r="117" spans="3:16" ht="11.25" customHeight="1" x14ac:dyDescent="0.25">
      <c r="C117" s="125"/>
      <c r="D117" s="125"/>
      <c r="E117" s="126" t="s">
        <v>134</v>
      </c>
      <c r="F117" s="126"/>
      <c r="G117" s="126"/>
      <c r="H117" s="126" t="s">
        <v>135</v>
      </c>
      <c r="I117" s="126"/>
      <c r="J117" s="126"/>
      <c r="K117" s="126" t="s">
        <v>136</v>
      </c>
      <c r="L117" s="126"/>
      <c r="M117" s="126"/>
      <c r="N117" s="126" t="s">
        <v>137</v>
      </c>
      <c r="O117" s="126"/>
      <c r="P117" s="126"/>
    </row>
    <row r="118" spans="3:16" x14ac:dyDescent="0.25">
      <c r="C118" s="125"/>
      <c r="D118" s="125"/>
      <c r="E118" s="26" t="s">
        <v>74</v>
      </c>
      <c r="F118" s="27" t="s">
        <v>75</v>
      </c>
      <c r="G118" s="27" t="s">
        <v>76</v>
      </c>
      <c r="H118" s="26" t="s">
        <v>74</v>
      </c>
      <c r="I118" s="27" t="s">
        <v>75</v>
      </c>
      <c r="J118" s="27" t="s">
        <v>76</v>
      </c>
      <c r="K118" s="26" t="s">
        <v>74</v>
      </c>
      <c r="L118" s="27" t="s">
        <v>75</v>
      </c>
      <c r="M118" s="27" t="s">
        <v>76</v>
      </c>
      <c r="N118" s="26" t="s">
        <v>74</v>
      </c>
      <c r="O118" s="27" t="s">
        <v>75</v>
      </c>
      <c r="P118" s="27" t="s">
        <v>76</v>
      </c>
    </row>
    <row r="119" spans="3:16" ht="11.25" customHeight="1" x14ac:dyDescent="0.25">
      <c r="C119" s="126" t="s">
        <v>77</v>
      </c>
      <c r="D119" s="126"/>
      <c r="E119" s="43"/>
      <c r="F119" s="44"/>
      <c r="G119" s="45"/>
      <c r="H119" s="43"/>
      <c r="I119" s="44"/>
      <c r="J119" s="45"/>
      <c r="K119" s="43"/>
      <c r="L119" s="44"/>
      <c r="M119" s="45"/>
      <c r="N119" s="43"/>
      <c r="O119" s="44"/>
      <c r="P119" s="45"/>
    </row>
    <row r="120" spans="3:16" ht="11.25" customHeight="1" x14ac:dyDescent="0.25">
      <c r="C120" s="127" t="s">
        <v>78</v>
      </c>
      <c r="D120" s="127"/>
      <c r="E120" s="51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</row>
    <row r="121" spans="3:16" x14ac:dyDescent="0.2">
      <c r="C121" s="35" t="s">
        <v>79</v>
      </c>
      <c r="D121" s="36" t="s">
        <v>80</v>
      </c>
      <c r="E121" s="93">
        <v>3365876.0899999994</v>
      </c>
      <c r="F121" s="93">
        <v>0</v>
      </c>
      <c r="G121" s="93">
        <v>4426726.1700000009</v>
      </c>
      <c r="H121" s="93">
        <v>2621337.66</v>
      </c>
      <c r="I121" s="93">
        <v>0</v>
      </c>
      <c r="J121" s="93">
        <v>3209915.17</v>
      </c>
      <c r="K121" s="93">
        <v>4270907.6099999994</v>
      </c>
      <c r="L121" s="93">
        <v>167255.55000000002</v>
      </c>
      <c r="M121" s="93">
        <v>5806723.7699999986</v>
      </c>
      <c r="N121" s="93">
        <v>2189995.2599999998</v>
      </c>
      <c r="O121" s="107">
        <v>0</v>
      </c>
      <c r="P121" s="93">
        <v>3776687.61</v>
      </c>
    </row>
    <row r="122" spans="3:16" x14ac:dyDescent="0.2">
      <c r="C122" s="35" t="s">
        <v>81</v>
      </c>
      <c r="D122" s="36" t="s">
        <v>82</v>
      </c>
      <c r="E122" s="93">
        <v>346696.89</v>
      </c>
      <c r="F122" s="93">
        <v>0</v>
      </c>
      <c r="G122" s="93">
        <v>750845.79</v>
      </c>
      <c r="H122" s="93">
        <v>298102.46000000002</v>
      </c>
      <c r="I122" s="93">
        <v>0</v>
      </c>
      <c r="J122" s="93">
        <v>594735.27</v>
      </c>
      <c r="K122" s="93">
        <v>382092.01000000007</v>
      </c>
      <c r="L122" s="93">
        <v>11475</v>
      </c>
      <c r="M122" s="93">
        <v>787259.48</v>
      </c>
      <c r="N122" s="93">
        <v>215393.56</v>
      </c>
      <c r="O122" s="107">
        <v>0</v>
      </c>
      <c r="P122" s="93">
        <v>459071.27</v>
      </c>
    </row>
    <row r="123" spans="3:16" x14ac:dyDescent="0.2">
      <c r="C123" s="35" t="s">
        <v>83</v>
      </c>
      <c r="D123" s="36" t="s">
        <v>84</v>
      </c>
      <c r="E123" s="93">
        <v>384947947.44999999</v>
      </c>
      <c r="F123" s="93">
        <v>0</v>
      </c>
      <c r="G123" s="93">
        <v>490046266.63999993</v>
      </c>
      <c r="H123" s="93">
        <v>8374900</v>
      </c>
      <c r="I123" s="93">
        <v>2020112.8</v>
      </c>
      <c r="J123" s="93">
        <v>12471227.019999998</v>
      </c>
      <c r="K123" s="93">
        <v>3351415.2800000003</v>
      </c>
      <c r="L123" s="93">
        <v>0</v>
      </c>
      <c r="M123" s="93">
        <v>6690348.1099999994</v>
      </c>
      <c r="N123" s="93">
        <v>283847498.01999998</v>
      </c>
      <c r="O123" s="107">
        <v>0</v>
      </c>
      <c r="P123" s="93">
        <v>347089566.00999993</v>
      </c>
    </row>
    <row r="124" spans="3:16" x14ac:dyDescent="0.2">
      <c r="C124" s="35" t="s">
        <v>85</v>
      </c>
      <c r="D124" s="36" t="s">
        <v>19</v>
      </c>
      <c r="E124" s="93">
        <v>169658776.48999998</v>
      </c>
      <c r="F124" s="93">
        <v>400000</v>
      </c>
      <c r="G124" s="93">
        <v>252371033.40000001</v>
      </c>
      <c r="H124" s="93">
        <v>10211630</v>
      </c>
      <c r="I124" s="93">
        <v>200000</v>
      </c>
      <c r="J124" s="93">
        <v>20099938.680000003</v>
      </c>
      <c r="K124" s="93">
        <v>377115412.93000001</v>
      </c>
      <c r="L124" s="93">
        <v>23602159.719999999</v>
      </c>
      <c r="M124" s="93">
        <v>687088292.98000026</v>
      </c>
      <c r="N124" s="93">
        <v>8846835112.6700001</v>
      </c>
      <c r="O124" s="107">
        <v>0</v>
      </c>
      <c r="P124" s="93">
        <v>9678775878.4200039</v>
      </c>
    </row>
    <row r="125" spans="3:16" x14ac:dyDescent="0.2">
      <c r="C125" s="35" t="s">
        <v>86</v>
      </c>
      <c r="D125" s="36" t="s">
        <v>87</v>
      </c>
      <c r="E125" s="93"/>
      <c r="F125" s="93"/>
      <c r="G125" s="93"/>
      <c r="H125" s="93">
        <v>0</v>
      </c>
      <c r="I125" s="93">
        <v>0</v>
      </c>
      <c r="J125" s="93">
        <v>0</v>
      </c>
      <c r="K125" s="93"/>
      <c r="L125" s="93"/>
      <c r="M125" s="93"/>
      <c r="N125" s="93">
        <v>16532107.779999999</v>
      </c>
      <c r="O125" s="107">
        <v>0</v>
      </c>
      <c r="P125" s="93">
        <v>16532107.779999999</v>
      </c>
    </row>
    <row r="126" spans="3:16" x14ac:dyDescent="0.2">
      <c r="C126" s="37">
        <v>108</v>
      </c>
      <c r="D126" s="36" t="s">
        <v>88</v>
      </c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</row>
    <row r="127" spans="3:16" x14ac:dyDescent="0.2">
      <c r="C127" s="35" t="s">
        <v>89</v>
      </c>
      <c r="D127" s="36" t="s">
        <v>90</v>
      </c>
      <c r="E127" s="93"/>
      <c r="F127" s="93"/>
      <c r="G127" s="93"/>
      <c r="H127" s="93"/>
      <c r="I127" s="93"/>
      <c r="J127" s="93"/>
      <c r="K127" s="93">
        <v>58952.85</v>
      </c>
      <c r="L127" s="93">
        <v>0</v>
      </c>
      <c r="M127" s="93">
        <v>258952.85</v>
      </c>
      <c r="N127" s="93">
        <v>6727.2800000000007</v>
      </c>
      <c r="O127" s="107">
        <v>0</v>
      </c>
      <c r="P127" s="93">
        <v>9001.11</v>
      </c>
    </row>
    <row r="128" spans="3:16" x14ac:dyDescent="0.2">
      <c r="C128" s="35" t="s">
        <v>91</v>
      </c>
      <c r="D128" s="36" t="s">
        <v>92</v>
      </c>
      <c r="E128" s="93"/>
      <c r="F128" s="93"/>
      <c r="G128" s="93"/>
      <c r="H128" s="93">
        <v>0</v>
      </c>
      <c r="I128" s="93">
        <v>0</v>
      </c>
      <c r="J128" s="93">
        <v>1171.6300000000001</v>
      </c>
      <c r="K128" s="93"/>
      <c r="L128" s="93"/>
      <c r="M128" s="93"/>
      <c r="N128" s="93"/>
      <c r="O128" s="93"/>
      <c r="P128" s="93"/>
    </row>
    <row r="129" spans="3:16" ht="11.25" customHeight="1" x14ac:dyDescent="0.2">
      <c r="C129" s="127" t="s">
        <v>93</v>
      </c>
      <c r="D129" s="127"/>
      <c r="E129" s="96">
        <f t="shared" ref="E129:P129" si="14">E121+E122+E123+E124+E125+E126+E127+E128</f>
        <v>558319296.91999996</v>
      </c>
      <c r="F129" s="81">
        <f t="shared" si="14"/>
        <v>400000</v>
      </c>
      <c r="G129" s="81">
        <f t="shared" si="14"/>
        <v>747594871.99999988</v>
      </c>
      <c r="H129" s="96">
        <f t="shared" si="14"/>
        <v>21505970.120000001</v>
      </c>
      <c r="I129" s="81">
        <f t="shared" si="14"/>
        <v>2220112.7999999998</v>
      </c>
      <c r="J129" s="81">
        <f t="shared" si="14"/>
        <v>36376987.770000003</v>
      </c>
      <c r="K129" s="81">
        <f t="shared" si="14"/>
        <v>385178780.68000001</v>
      </c>
      <c r="L129" s="81">
        <f t="shared" si="14"/>
        <v>23780890.27</v>
      </c>
      <c r="M129" s="81">
        <f t="shared" si="14"/>
        <v>700631577.1900003</v>
      </c>
      <c r="N129" s="81">
        <f t="shared" si="14"/>
        <v>9149626834.5700016</v>
      </c>
      <c r="O129" s="81">
        <f t="shared" si="14"/>
        <v>0</v>
      </c>
      <c r="P129" s="81">
        <f t="shared" si="14"/>
        <v>10046642312.200005</v>
      </c>
    </row>
    <row r="130" spans="3:16" ht="11.25" customHeight="1" x14ac:dyDescent="0.2">
      <c r="C130" s="127" t="s">
        <v>94</v>
      </c>
      <c r="D130" s="127"/>
      <c r="E130" s="93"/>
      <c r="F130" s="102"/>
      <c r="G130" s="102"/>
      <c r="H130" s="102"/>
      <c r="I130" s="102"/>
      <c r="J130" s="102"/>
      <c r="K130" s="102"/>
      <c r="L130" s="93"/>
      <c r="M130" s="102"/>
      <c r="N130" s="102"/>
      <c r="O130" s="93"/>
      <c r="P130" s="102"/>
    </row>
    <row r="131" spans="3:16" x14ac:dyDescent="0.2">
      <c r="C131" s="35" t="s">
        <v>95</v>
      </c>
      <c r="D131" s="36" t="s">
        <v>82</v>
      </c>
      <c r="E131" s="93">
        <v>5815223</v>
      </c>
      <c r="F131" s="93">
        <v>294835.84000000003</v>
      </c>
      <c r="G131" s="93">
        <v>30762462.450000003</v>
      </c>
      <c r="H131" s="93">
        <v>2152290.96</v>
      </c>
      <c r="I131" s="93">
        <v>2118.0700000000002</v>
      </c>
      <c r="J131" s="93">
        <v>5883077.1099999985</v>
      </c>
      <c r="K131" s="93">
        <v>2383536.6800000002</v>
      </c>
      <c r="L131" s="93">
        <v>0</v>
      </c>
      <c r="M131" s="93">
        <v>4182586.39</v>
      </c>
      <c r="N131" s="93">
        <v>22189349.32</v>
      </c>
      <c r="O131" s="93">
        <v>0</v>
      </c>
      <c r="P131" s="93">
        <v>40342016.990000002</v>
      </c>
    </row>
    <row r="132" spans="3:16" x14ac:dyDescent="0.2">
      <c r="C132" s="35" t="s">
        <v>96</v>
      </c>
      <c r="D132" s="36" t="s">
        <v>84</v>
      </c>
      <c r="E132" s="93">
        <v>787292361.93999982</v>
      </c>
      <c r="F132" s="93">
        <v>54221741.039999999</v>
      </c>
      <c r="G132" s="93">
        <v>1446618524.5099998</v>
      </c>
      <c r="H132" s="93">
        <v>31847989.899999999</v>
      </c>
      <c r="I132" s="93">
        <v>7997272.8799999999</v>
      </c>
      <c r="J132" s="93">
        <v>44323946.840000004</v>
      </c>
      <c r="K132" s="93">
        <v>9310700.5500000007</v>
      </c>
      <c r="L132" s="93">
        <v>2220573.4700000002</v>
      </c>
      <c r="M132" s="93">
        <v>47161010.750000007</v>
      </c>
      <c r="N132" s="93">
        <v>1100625929.8599999</v>
      </c>
      <c r="O132" s="93">
        <v>0</v>
      </c>
      <c r="P132" s="93">
        <v>2039003031.9000001</v>
      </c>
    </row>
    <row r="133" spans="3:16" x14ac:dyDescent="0.2">
      <c r="C133" s="35" t="s">
        <v>97</v>
      </c>
      <c r="D133" s="36" t="s">
        <v>19</v>
      </c>
      <c r="E133" s="93">
        <v>745000</v>
      </c>
      <c r="F133" s="93">
        <v>0</v>
      </c>
      <c r="G133" s="93">
        <v>242649316.69</v>
      </c>
      <c r="H133" s="93">
        <v>1000000</v>
      </c>
      <c r="I133" s="93">
        <v>0</v>
      </c>
      <c r="J133" s="93">
        <v>11444232.91</v>
      </c>
      <c r="K133" s="93"/>
      <c r="L133" s="93"/>
      <c r="M133" s="93"/>
      <c r="N133" s="93">
        <v>0</v>
      </c>
      <c r="O133" s="93">
        <v>0</v>
      </c>
      <c r="P133" s="93">
        <v>13005644.389999999</v>
      </c>
    </row>
    <row r="134" spans="3:16" x14ac:dyDescent="0.2">
      <c r="C134" s="35" t="s">
        <v>98</v>
      </c>
      <c r="D134" s="36" t="s">
        <v>99</v>
      </c>
      <c r="E134" s="93"/>
      <c r="F134" s="93"/>
      <c r="G134" s="93"/>
      <c r="H134" s="93"/>
      <c r="I134" s="93"/>
      <c r="J134" s="93"/>
      <c r="K134" s="93"/>
      <c r="L134" s="93"/>
      <c r="M134" s="93"/>
      <c r="N134" s="93">
        <v>0</v>
      </c>
      <c r="O134" s="93">
        <v>0</v>
      </c>
      <c r="P134" s="93">
        <v>2760000</v>
      </c>
    </row>
    <row r="135" spans="3:16" ht="11.25" customHeight="1" x14ac:dyDescent="0.2">
      <c r="C135" s="127" t="s">
        <v>100</v>
      </c>
      <c r="D135" s="127"/>
      <c r="E135" s="96">
        <f t="shared" ref="E135:P135" si="15">SUM(E131:E134)</f>
        <v>793852584.93999982</v>
      </c>
      <c r="F135" s="81">
        <f t="shared" si="15"/>
        <v>54516576.880000003</v>
      </c>
      <c r="G135" s="81">
        <f t="shared" si="15"/>
        <v>1720030303.6499999</v>
      </c>
      <c r="H135" s="81">
        <f t="shared" si="15"/>
        <v>35000280.859999999</v>
      </c>
      <c r="I135" s="81">
        <f t="shared" si="15"/>
        <v>7999390.9500000002</v>
      </c>
      <c r="J135" s="81">
        <f t="shared" si="15"/>
        <v>61651256.859999999</v>
      </c>
      <c r="K135" s="81">
        <f t="shared" si="15"/>
        <v>11694237.23</v>
      </c>
      <c r="L135" s="81">
        <f t="shared" si="15"/>
        <v>2220573.4700000002</v>
      </c>
      <c r="M135" s="81">
        <f t="shared" si="15"/>
        <v>51343597.140000008</v>
      </c>
      <c r="N135" s="81">
        <f t="shared" si="15"/>
        <v>1122815279.1799998</v>
      </c>
      <c r="O135" s="81">
        <f t="shared" si="15"/>
        <v>0</v>
      </c>
      <c r="P135" s="81">
        <f t="shared" si="15"/>
        <v>2095110693.2800002</v>
      </c>
    </row>
    <row r="136" spans="3:16" ht="11.25" customHeight="1" x14ac:dyDescent="0.2">
      <c r="C136" s="127" t="s">
        <v>101</v>
      </c>
      <c r="D136" s="127"/>
      <c r="E136" s="93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</row>
    <row r="137" spans="3:16" x14ac:dyDescent="0.2">
      <c r="C137" s="35" t="s">
        <v>102</v>
      </c>
      <c r="D137" s="36" t="s">
        <v>80</v>
      </c>
      <c r="E137" s="93">
        <v>0</v>
      </c>
      <c r="F137" s="93">
        <v>0</v>
      </c>
      <c r="G137" s="93">
        <v>0</v>
      </c>
      <c r="H137" s="93">
        <v>0</v>
      </c>
      <c r="I137" s="93">
        <v>0</v>
      </c>
      <c r="J137" s="93">
        <v>0</v>
      </c>
      <c r="K137" s="93">
        <v>0</v>
      </c>
      <c r="L137" s="93">
        <v>0</v>
      </c>
      <c r="M137" s="93">
        <v>0</v>
      </c>
      <c r="N137" s="93">
        <v>0</v>
      </c>
      <c r="O137" s="93">
        <v>0</v>
      </c>
      <c r="P137" s="93">
        <v>0</v>
      </c>
    </row>
    <row r="138" spans="3:16" x14ac:dyDescent="0.2">
      <c r="C138" s="35" t="s">
        <v>103</v>
      </c>
      <c r="D138" s="36" t="s">
        <v>82</v>
      </c>
      <c r="E138" s="93">
        <v>0</v>
      </c>
      <c r="F138" s="93">
        <v>0</v>
      </c>
      <c r="G138" s="93">
        <v>0</v>
      </c>
      <c r="H138" s="93">
        <v>0</v>
      </c>
      <c r="I138" s="93">
        <v>0</v>
      </c>
      <c r="J138" s="93">
        <v>0</v>
      </c>
      <c r="K138" s="93">
        <v>0</v>
      </c>
      <c r="L138" s="93">
        <v>0</v>
      </c>
      <c r="M138" s="93">
        <v>0</v>
      </c>
      <c r="N138" s="93">
        <v>0</v>
      </c>
      <c r="O138" s="93">
        <v>0</v>
      </c>
      <c r="P138" s="93">
        <v>0</v>
      </c>
    </row>
    <row r="139" spans="3:16" x14ac:dyDescent="0.2">
      <c r="C139" s="35" t="s">
        <v>104</v>
      </c>
      <c r="D139" s="36" t="s">
        <v>84</v>
      </c>
      <c r="E139" s="93">
        <v>500000</v>
      </c>
      <c r="F139" s="93">
        <v>0</v>
      </c>
      <c r="G139" s="93">
        <v>1320000</v>
      </c>
      <c r="H139" s="93">
        <v>0</v>
      </c>
      <c r="I139" s="93">
        <v>0</v>
      </c>
      <c r="J139" s="93">
        <v>0</v>
      </c>
      <c r="K139" s="93">
        <v>0</v>
      </c>
      <c r="L139" s="93">
        <v>0</v>
      </c>
      <c r="M139" s="93">
        <v>0</v>
      </c>
      <c r="N139" s="93">
        <v>0</v>
      </c>
      <c r="O139" s="93">
        <v>0</v>
      </c>
      <c r="P139" s="93">
        <v>0</v>
      </c>
    </row>
    <row r="140" spans="3:16" x14ac:dyDescent="0.2">
      <c r="C140" s="35" t="s">
        <v>105</v>
      </c>
      <c r="D140" s="36" t="s">
        <v>19</v>
      </c>
      <c r="E140" s="93">
        <v>0</v>
      </c>
      <c r="F140" s="93">
        <v>0</v>
      </c>
      <c r="G140" s="93">
        <v>0</v>
      </c>
      <c r="H140" s="93">
        <v>0</v>
      </c>
      <c r="I140" s="93">
        <v>0</v>
      </c>
      <c r="J140" s="93">
        <v>0</v>
      </c>
      <c r="K140" s="93">
        <v>0</v>
      </c>
      <c r="L140" s="93">
        <v>0</v>
      </c>
      <c r="M140" s="93">
        <v>0</v>
      </c>
      <c r="N140" s="93">
        <v>0</v>
      </c>
      <c r="O140" s="93">
        <v>0</v>
      </c>
      <c r="P140" s="93">
        <v>0</v>
      </c>
    </row>
    <row r="141" spans="3:16" ht="11.25" customHeight="1" x14ac:dyDescent="0.2">
      <c r="C141" s="127" t="s">
        <v>106</v>
      </c>
      <c r="D141" s="127"/>
      <c r="E141" s="93">
        <f t="shared" ref="E141:P141" si="16">SUM(E137:E140)</f>
        <v>500000</v>
      </c>
      <c r="F141" s="81">
        <f t="shared" si="16"/>
        <v>0</v>
      </c>
      <c r="G141" s="81">
        <f t="shared" si="16"/>
        <v>1320000</v>
      </c>
      <c r="H141" s="81">
        <f t="shared" si="16"/>
        <v>0</v>
      </c>
      <c r="I141" s="81">
        <f t="shared" si="16"/>
        <v>0</v>
      </c>
      <c r="J141" s="81">
        <f t="shared" si="16"/>
        <v>0</v>
      </c>
      <c r="K141" s="81">
        <f t="shared" si="16"/>
        <v>0</v>
      </c>
      <c r="L141" s="81">
        <f t="shared" si="16"/>
        <v>0</v>
      </c>
      <c r="M141" s="81">
        <f t="shared" si="16"/>
        <v>0</v>
      </c>
      <c r="N141" s="81">
        <f t="shared" si="16"/>
        <v>0</v>
      </c>
      <c r="O141" s="81">
        <f t="shared" si="16"/>
        <v>0</v>
      </c>
      <c r="P141" s="81">
        <f t="shared" si="16"/>
        <v>0</v>
      </c>
    </row>
    <row r="142" spans="3:16" ht="11.25" customHeight="1" x14ac:dyDescent="0.2">
      <c r="C142" s="127" t="s">
        <v>107</v>
      </c>
      <c r="D142" s="127"/>
      <c r="E142" s="93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</row>
    <row r="143" spans="3:16" x14ac:dyDescent="0.2">
      <c r="C143" s="35" t="s">
        <v>108</v>
      </c>
      <c r="D143" s="36" t="s">
        <v>80</v>
      </c>
      <c r="E143" s="93">
        <v>0</v>
      </c>
      <c r="F143" s="93">
        <v>0</v>
      </c>
      <c r="G143" s="93">
        <v>0</v>
      </c>
      <c r="H143" s="93">
        <v>0</v>
      </c>
      <c r="I143" s="93">
        <v>0</v>
      </c>
      <c r="J143" s="93">
        <v>0</v>
      </c>
      <c r="K143" s="93">
        <v>0</v>
      </c>
      <c r="L143" s="93">
        <v>0</v>
      </c>
      <c r="M143" s="93">
        <v>0</v>
      </c>
      <c r="N143" s="93"/>
      <c r="O143" s="107"/>
      <c r="P143" s="107"/>
    </row>
    <row r="144" spans="3:16" x14ac:dyDescent="0.2">
      <c r="C144" s="35" t="s">
        <v>109</v>
      </c>
      <c r="D144" s="36" t="s">
        <v>82</v>
      </c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</row>
    <row r="145" spans="3:16" x14ac:dyDescent="0.2">
      <c r="C145" s="35" t="s">
        <v>110</v>
      </c>
      <c r="D145" s="36" t="s">
        <v>84</v>
      </c>
      <c r="E145" s="93"/>
      <c r="F145" s="102"/>
      <c r="G145" s="93"/>
      <c r="H145" s="93"/>
      <c r="I145" s="93"/>
      <c r="J145" s="93"/>
      <c r="K145" s="93"/>
      <c r="L145" s="93"/>
      <c r="M145" s="93"/>
      <c r="N145" s="93">
        <v>21128343.800000001</v>
      </c>
      <c r="O145" s="93">
        <v>0</v>
      </c>
      <c r="P145" s="93">
        <v>21128343.800000001</v>
      </c>
    </row>
    <row r="146" spans="3:16" x14ac:dyDescent="0.2">
      <c r="C146" s="35" t="s">
        <v>111</v>
      </c>
      <c r="D146" s="36" t="s">
        <v>99</v>
      </c>
      <c r="E146" s="93">
        <v>0</v>
      </c>
      <c r="F146" s="93">
        <v>0</v>
      </c>
      <c r="G146" s="93">
        <v>0</v>
      </c>
      <c r="H146" s="93">
        <v>0</v>
      </c>
      <c r="I146" s="93">
        <v>0</v>
      </c>
      <c r="J146" s="93">
        <v>0</v>
      </c>
      <c r="K146" s="93">
        <v>0</v>
      </c>
      <c r="L146" s="93">
        <v>0</v>
      </c>
      <c r="M146" s="93">
        <v>0</v>
      </c>
      <c r="N146" s="93">
        <v>0</v>
      </c>
      <c r="O146" s="93">
        <v>0</v>
      </c>
      <c r="P146" s="93">
        <v>0</v>
      </c>
    </row>
    <row r="147" spans="3:16" ht="11.25" customHeight="1" x14ac:dyDescent="0.2">
      <c r="C147" s="127" t="s">
        <v>112</v>
      </c>
      <c r="D147" s="127"/>
      <c r="E147" s="81">
        <f t="shared" ref="E147:P147" si="17">SUM(E143:E146)</f>
        <v>0</v>
      </c>
      <c r="F147" s="81">
        <f t="shared" si="17"/>
        <v>0</v>
      </c>
      <c r="G147" s="81">
        <f t="shared" si="17"/>
        <v>0</v>
      </c>
      <c r="H147" s="81">
        <f t="shared" si="17"/>
        <v>0</v>
      </c>
      <c r="I147" s="81">
        <f t="shared" si="17"/>
        <v>0</v>
      </c>
      <c r="J147" s="81">
        <f t="shared" si="17"/>
        <v>0</v>
      </c>
      <c r="K147" s="81">
        <f t="shared" si="17"/>
        <v>0</v>
      </c>
      <c r="L147" s="81">
        <f t="shared" si="17"/>
        <v>0</v>
      </c>
      <c r="M147" s="81">
        <f t="shared" si="17"/>
        <v>0</v>
      </c>
      <c r="N147" s="81">
        <f t="shared" si="17"/>
        <v>21128343.800000001</v>
      </c>
      <c r="O147" s="81">
        <f t="shared" si="17"/>
        <v>0</v>
      </c>
      <c r="P147" s="81">
        <f t="shared" si="17"/>
        <v>21128343.800000001</v>
      </c>
    </row>
    <row r="148" spans="3:16" ht="11.25" customHeight="1" x14ac:dyDescent="0.2">
      <c r="C148" s="127" t="s">
        <v>113</v>
      </c>
      <c r="D148" s="127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</row>
    <row r="149" spans="3:16" x14ac:dyDescent="0.2">
      <c r="C149" s="35" t="s">
        <v>114</v>
      </c>
      <c r="D149" s="36" t="s">
        <v>80</v>
      </c>
      <c r="E149" s="93">
        <v>0</v>
      </c>
      <c r="F149" s="93">
        <v>0</v>
      </c>
      <c r="G149" s="93">
        <v>0</v>
      </c>
      <c r="H149" s="93">
        <v>0</v>
      </c>
      <c r="I149" s="93">
        <v>0</v>
      </c>
      <c r="J149" s="93">
        <v>0</v>
      </c>
      <c r="K149" s="93">
        <v>0</v>
      </c>
      <c r="L149" s="93">
        <v>0</v>
      </c>
      <c r="M149" s="93">
        <v>0</v>
      </c>
      <c r="N149" s="93">
        <v>0</v>
      </c>
      <c r="O149" s="93">
        <v>0</v>
      </c>
      <c r="P149" s="93">
        <v>0</v>
      </c>
    </row>
    <row r="150" spans="3:16" ht="11.25" customHeight="1" x14ac:dyDescent="0.2">
      <c r="C150" s="127" t="s">
        <v>115</v>
      </c>
      <c r="D150" s="127"/>
      <c r="E150" s="81">
        <f t="shared" ref="E150:P150" si="18">SUM(E149)</f>
        <v>0</v>
      </c>
      <c r="F150" s="81">
        <f t="shared" si="18"/>
        <v>0</v>
      </c>
      <c r="G150" s="81">
        <f t="shared" si="18"/>
        <v>0</v>
      </c>
      <c r="H150" s="81">
        <f t="shared" si="18"/>
        <v>0</v>
      </c>
      <c r="I150" s="81">
        <f t="shared" si="18"/>
        <v>0</v>
      </c>
      <c r="J150" s="81">
        <f t="shared" si="18"/>
        <v>0</v>
      </c>
      <c r="K150" s="81">
        <f t="shared" si="18"/>
        <v>0</v>
      </c>
      <c r="L150" s="81">
        <f t="shared" si="18"/>
        <v>0</v>
      </c>
      <c r="M150" s="81">
        <f t="shared" si="18"/>
        <v>0</v>
      </c>
      <c r="N150" s="81">
        <f t="shared" si="18"/>
        <v>0</v>
      </c>
      <c r="O150" s="81">
        <f t="shared" si="18"/>
        <v>0</v>
      </c>
      <c r="P150" s="81">
        <f t="shared" si="18"/>
        <v>0</v>
      </c>
    </row>
    <row r="151" spans="3:16" ht="11.25" customHeight="1" x14ac:dyDescent="0.2">
      <c r="C151" s="127" t="s">
        <v>116</v>
      </c>
      <c r="D151" s="127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</row>
    <row r="152" spans="3:16" x14ac:dyDescent="0.2">
      <c r="C152" s="35" t="s">
        <v>117</v>
      </c>
      <c r="D152" s="36" t="s">
        <v>80</v>
      </c>
      <c r="E152" s="93">
        <v>0</v>
      </c>
      <c r="F152" s="93">
        <v>0</v>
      </c>
      <c r="G152" s="93">
        <v>0</v>
      </c>
      <c r="H152" s="93">
        <v>0</v>
      </c>
      <c r="I152" s="93">
        <v>0</v>
      </c>
      <c r="J152" s="93">
        <v>0</v>
      </c>
      <c r="K152" s="93">
        <v>0</v>
      </c>
      <c r="L152" s="93">
        <v>0</v>
      </c>
      <c r="M152" s="93">
        <v>0</v>
      </c>
      <c r="N152" s="93">
        <v>0</v>
      </c>
      <c r="O152" s="93">
        <v>0</v>
      </c>
      <c r="P152" s="93">
        <v>0</v>
      </c>
    </row>
    <row r="153" spans="3:16" x14ac:dyDescent="0.2">
      <c r="C153" s="35" t="s">
        <v>118</v>
      </c>
      <c r="D153" s="36" t="s">
        <v>82</v>
      </c>
      <c r="E153" s="93">
        <v>0</v>
      </c>
      <c r="F153" s="93">
        <v>0</v>
      </c>
      <c r="G153" s="93">
        <v>0</v>
      </c>
      <c r="H153" s="93">
        <v>0</v>
      </c>
      <c r="I153" s="93">
        <v>0</v>
      </c>
      <c r="J153" s="93">
        <v>0</v>
      </c>
      <c r="K153" s="93">
        <v>0</v>
      </c>
      <c r="L153" s="93">
        <v>0</v>
      </c>
      <c r="M153" s="93">
        <v>0</v>
      </c>
      <c r="N153" s="93">
        <v>0</v>
      </c>
      <c r="O153" s="93">
        <v>0</v>
      </c>
      <c r="P153" s="93">
        <v>0</v>
      </c>
    </row>
    <row r="154" spans="3:16" ht="11.25" customHeight="1" x14ac:dyDescent="0.2">
      <c r="C154" s="127" t="s">
        <v>119</v>
      </c>
      <c r="D154" s="127"/>
      <c r="E154" s="81">
        <f t="shared" ref="E154:P154" si="19">E152+E153</f>
        <v>0</v>
      </c>
      <c r="F154" s="81">
        <f t="shared" si="19"/>
        <v>0</v>
      </c>
      <c r="G154" s="81">
        <f t="shared" si="19"/>
        <v>0</v>
      </c>
      <c r="H154" s="81">
        <f t="shared" si="19"/>
        <v>0</v>
      </c>
      <c r="I154" s="81">
        <f t="shared" si="19"/>
        <v>0</v>
      </c>
      <c r="J154" s="81">
        <f t="shared" si="19"/>
        <v>0</v>
      </c>
      <c r="K154" s="81">
        <f t="shared" si="19"/>
        <v>0</v>
      </c>
      <c r="L154" s="81">
        <f t="shared" si="19"/>
        <v>0</v>
      </c>
      <c r="M154" s="81">
        <f t="shared" si="19"/>
        <v>0</v>
      </c>
      <c r="N154" s="81">
        <f t="shared" si="19"/>
        <v>0</v>
      </c>
      <c r="O154" s="81">
        <f t="shared" si="19"/>
        <v>0</v>
      </c>
      <c r="P154" s="81">
        <f t="shared" si="19"/>
        <v>0</v>
      </c>
    </row>
    <row r="155" spans="3:16" ht="11.25" customHeight="1" thickBot="1" x14ac:dyDescent="0.3">
      <c r="C155" s="126" t="s">
        <v>120</v>
      </c>
      <c r="D155" s="126"/>
      <c r="E155" s="17">
        <f t="shared" ref="E155:P155" si="20">E129+E135+E141+E147+E150+E154</f>
        <v>1352671881.8599997</v>
      </c>
      <c r="F155" s="17">
        <f t="shared" si="20"/>
        <v>54916576.880000003</v>
      </c>
      <c r="G155" s="17">
        <f t="shared" si="20"/>
        <v>2468945175.6499996</v>
      </c>
      <c r="H155" s="17">
        <f t="shared" si="20"/>
        <v>56506250.980000004</v>
      </c>
      <c r="I155" s="17">
        <f t="shared" si="20"/>
        <v>10219503.75</v>
      </c>
      <c r="J155" s="17">
        <f t="shared" si="20"/>
        <v>98028244.629999995</v>
      </c>
      <c r="K155" s="17">
        <f t="shared" si="20"/>
        <v>396873017.91000003</v>
      </c>
      <c r="L155" s="17">
        <f t="shared" si="20"/>
        <v>26001463.739999998</v>
      </c>
      <c r="M155" s="17">
        <f t="shared" si="20"/>
        <v>751975174.33000028</v>
      </c>
      <c r="N155" s="17">
        <f t="shared" si="20"/>
        <v>10293570457.550001</v>
      </c>
      <c r="O155" s="17">
        <f t="shared" si="20"/>
        <v>0</v>
      </c>
      <c r="P155" s="17">
        <f t="shared" si="20"/>
        <v>12162881349.280005</v>
      </c>
    </row>
    <row r="156" spans="3:16" ht="41.25" customHeight="1" thickTop="1" x14ac:dyDescent="0.25">
      <c r="C156" s="128" t="s">
        <v>121</v>
      </c>
      <c r="D156" s="128"/>
      <c r="E156" s="48"/>
      <c r="F156" s="49"/>
      <c r="G156" s="50"/>
      <c r="H156" s="48"/>
      <c r="I156" s="49"/>
      <c r="J156" s="50"/>
      <c r="K156" s="48"/>
      <c r="L156" s="49"/>
      <c r="M156" s="50"/>
      <c r="N156" s="48"/>
      <c r="O156" s="26"/>
      <c r="P156" s="50"/>
    </row>
    <row r="169" spans="3:16" ht="11.25" customHeight="1" x14ac:dyDescent="0.25">
      <c r="C169" s="125" t="s">
        <v>65</v>
      </c>
      <c r="D169" s="125"/>
      <c r="E169" s="126" t="s">
        <v>138</v>
      </c>
      <c r="F169" s="126"/>
      <c r="G169" s="126"/>
      <c r="H169" s="126" t="s">
        <v>139</v>
      </c>
      <c r="I169" s="126"/>
      <c r="J169" s="126"/>
      <c r="K169" s="126" t="s">
        <v>140</v>
      </c>
      <c r="L169" s="126"/>
      <c r="M169" s="126"/>
      <c r="N169" s="126" t="s">
        <v>141</v>
      </c>
      <c r="O169" s="126"/>
      <c r="P169" s="126"/>
    </row>
    <row r="170" spans="3:16" ht="11.25" customHeight="1" x14ac:dyDescent="0.25">
      <c r="C170" s="125"/>
      <c r="D170" s="125"/>
      <c r="E170" s="126" t="s">
        <v>142</v>
      </c>
      <c r="F170" s="126"/>
      <c r="G170" s="126"/>
      <c r="H170" s="126" t="s">
        <v>143</v>
      </c>
      <c r="I170" s="126"/>
      <c r="J170" s="126"/>
      <c r="K170" s="126" t="s">
        <v>144</v>
      </c>
      <c r="L170" s="126"/>
      <c r="M170" s="126"/>
      <c r="N170" s="126" t="s">
        <v>145</v>
      </c>
      <c r="O170" s="126"/>
      <c r="P170" s="126"/>
    </row>
    <row r="171" spans="3:16" x14ac:dyDescent="0.25">
      <c r="C171" s="125"/>
      <c r="D171" s="125"/>
      <c r="E171" s="31" t="s">
        <v>74</v>
      </c>
      <c r="F171" s="26" t="s">
        <v>75</v>
      </c>
      <c r="G171" s="26" t="s">
        <v>76</v>
      </c>
      <c r="H171" s="31" t="s">
        <v>74</v>
      </c>
      <c r="I171" s="26" t="s">
        <v>75</v>
      </c>
      <c r="J171" s="26" t="s">
        <v>76</v>
      </c>
      <c r="K171" s="31" t="s">
        <v>74</v>
      </c>
      <c r="L171" s="26" t="s">
        <v>75</v>
      </c>
      <c r="M171" s="26" t="s">
        <v>76</v>
      </c>
      <c r="N171" s="31" t="s">
        <v>74</v>
      </c>
      <c r="O171" s="26" t="s">
        <v>75</v>
      </c>
      <c r="P171" s="26" t="s">
        <v>76</v>
      </c>
    </row>
    <row r="172" spans="3:16" ht="11.25" customHeight="1" x14ac:dyDescent="0.25">
      <c r="C172" s="126" t="s">
        <v>77</v>
      </c>
      <c r="D172" s="126"/>
      <c r="E172" s="43"/>
      <c r="F172" s="44"/>
      <c r="G172" s="45"/>
      <c r="H172" s="43"/>
      <c r="I172" s="44"/>
      <c r="J172" s="45"/>
      <c r="K172" s="43"/>
      <c r="L172" s="44"/>
      <c r="M172" s="45"/>
      <c r="N172" s="43"/>
      <c r="O172" s="44"/>
      <c r="P172" s="45"/>
    </row>
    <row r="173" spans="3:16" ht="11.25" customHeight="1" x14ac:dyDescent="0.25">
      <c r="C173" s="127" t="s">
        <v>78</v>
      </c>
      <c r="D173" s="127"/>
      <c r="E173" s="33"/>
      <c r="F173" s="47"/>
      <c r="G173" s="33"/>
      <c r="H173" s="33"/>
      <c r="I173" s="47"/>
      <c r="J173" s="33"/>
      <c r="K173" s="33"/>
      <c r="L173" s="33"/>
      <c r="M173" s="33"/>
      <c r="N173" s="33"/>
      <c r="O173" s="33"/>
      <c r="P173" s="33"/>
    </row>
    <row r="174" spans="3:16" x14ac:dyDescent="0.2">
      <c r="C174" s="35" t="s">
        <v>79</v>
      </c>
      <c r="D174" s="36" t="s">
        <v>80</v>
      </c>
      <c r="E174" s="93">
        <v>3003906.9399999995</v>
      </c>
      <c r="F174" s="93">
        <v>0</v>
      </c>
      <c r="G174" s="93">
        <v>4671565.2699999996</v>
      </c>
      <c r="H174" s="93">
        <v>15220158.039999999</v>
      </c>
      <c r="I174" s="93">
        <v>0</v>
      </c>
      <c r="J174" s="93">
        <v>20309102.460000005</v>
      </c>
      <c r="K174" s="93">
        <v>8560558.8600000013</v>
      </c>
      <c r="L174" s="93">
        <v>300053.36</v>
      </c>
      <c r="M174" s="93">
        <v>11973287.52</v>
      </c>
      <c r="N174" s="93">
        <v>1941524.75</v>
      </c>
      <c r="O174" s="93">
        <v>0</v>
      </c>
      <c r="P174" s="93">
        <v>2891793.43</v>
      </c>
    </row>
    <row r="175" spans="3:16" x14ac:dyDescent="0.2">
      <c r="C175" s="35" t="s">
        <v>81</v>
      </c>
      <c r="D175" s="36" t="s">
        <v>82</v>
      </c>
      <c r="E175" s="93">
        <v>265869.46000000002</v>
      </c>
      <c r="F175" s="93">
        <v>0</v>
      </c>
      <c r="G175" s="93">
        <v>531647.1399999999</v>
      </c>
      <c r="H175" s="93">
        <v>1077600.92</v>
      </c>
      <c r="I175" s="93">
        <v>0</v>
      </c>
      <c r="J175" s="93">
        <v>1641154.36</v>
      </c>
      <c r="K175" s="93">
        <v>1252784.95</v>
      </c>
      <c r="L175" s="93">
        <v>20585.939999999999</v>
      </c>
      <c r="M175" s="93">
        <v>2282336.7200000002</v>
      </c>
      <c r="N175" s="93">
        <v>244614.08</v>
      </c>
      <c r="O175" s="93">
        <v>0</v>
      </c>
      <c r="P175" s="93">
        <v>371943.74</v>
      </c>
    </row>
    <row r="176" spans="3:16" x14ac:dyDescent="0.2">
      <c r="C176" s="35" t="s">
        <v>83</v>
      </c>
      <c r="D176" s="36" t="s">
        <v>84</v>
      </c>
      <c r="E176" s="93">
        <v>18015824.800000004</v>
      </c>
      <c r="F176" s="93">
        <v>0</v>
      </c>
      <c r="G176" s="93">
        <v>23414623.460000001</v>
      </c>
      <c r="H176" s="93">
        <v>7917421.6400000006</v>
      </c>
      <c r="I176" s="93">
        <v>742802.27</v>
      </c>
      <c r="J176" s="93">
        <v>12498294.919999998</v>
      </c>
      <c r="K176" s="93">
        <v>17068963.379999995</v>
      </c>
      <c r="L176" s="93">
        <v>8834.33</v>
      </c>
      <c r="M176" s="93">
        <v>22638659.569999997</v>
      </c>
      <c r="N176" s="93">
        <v>652452.36</v>
      </c>
      <c r="O176" s="93">
        <v>0</v>
      </c>
      <c r="P176" s="93">
        <v>863512.36</v>
      </c>
    </row>
    <row r="177" spans="3:16" x14ac:dyDescent="0.2">
      <c r="C177" s="35" t="s">
        <v>85</v>
      </c>
      <c r="D177" s="36" t="s">
        <v>19</v>
      </c>
      <c r="E177" s="93">
        <v>34995045.460000001</v>
      </c>
      <c r="F177" s="93">
        <v>6251286.9900000002</v>
      </c>
      <c r="G177" s="93">
        <v>42183880.140000001</v>
      </c>
      <c r="H177" s="93">
        <v>341107760.46999991</v>
      </c>
      <c r="I177" s="93">
        <v>5973029.9100000001</v>
      </c>
      <c r="J177" s="93">
        <v>605105072.63999987</v>
      </c>
      <c r="K177" s="93">
        <v>183554231.74999997</v>
      </c>
      <c r="L177" s="93">
        <v>385000</v>
      </c>
      <c r="M177" s="93">
        <v>205180045.77000004</v>
      </c>
      <c r="N177" s="93">
        <v>2218000</v>
      </c>
      <c r="O177" s="93">
        <v>898000</v>
      </c>
      <c r="P177" s="93">
        <v>2418000</v>
      </c>
    </row>
    <row r="178" spans="3:16" x14ac:dyDescent="0.2">
      <c r="C178" s="35" t="s">
        <v>86</v>
      </c>
      <c r="D178" s="36" t="s">
        <v>87</v>
      </c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</row>
    <row r="179" spans="3:16" x14ac:dyDescent="0.2">
      <c r="C179" s="37">
        <v>108</v>
      </c>
      <c r="D179" s="36" t="s">
        <v>88</v>
      </c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</row>
    <row r="180" spans="3:16" x14ac:dyDescent="0.2">
      <c r="C180" s="35" t="s">
        <v>89</v>
      </c>
      <c r="D180" s="36" t="s">
        <v>90</v>
      </c>
      <c r="E180" s="93">
        <v>4722.2</v>
      </c>
      <c r="F180" s="93">
        <v>0</v>
      </c>
      <c r="G180" s="93">
        <v>4722.2</v>
      </c>
      <c r="H180" s="93">
        <v>0</v>
      </c>
      <c r="I180" s="93">
        <v>0</v>
      </c>
      <c r="J180" s="93">
        <v>1057557.05</v>
      </c>
      <c r="K180" s="93"/>
      <c r="L180" s="93"/>
      <c r="M180" s="93"/>
      <c r="N180" s="93">
        <v>22000</v>
      </c>
      <c r="O180" s="93">
        <v>0</v>
      </c>
      <c r="P180" s="93">
        <v>22000</v>
      </c>
    </row>
    <row r="181" spans="3:16" x14ac:dyDescent="0.2">
      <c r="C181" s="35" t="s">
        <v>91</v>
      </c>
      <c r="D181" s="36" t="s">
        <v>92</v>
      </c>
      <c r="E181" s="93"/>
      <c r="F181" s="93"/>
      <c r="G181" s="93"/>
      <c r="H181" s="93"/>
      <c r="I181" s="93"/>
      <c r="J181" s="93"/>
      <c r="K181" s="93">
        <v>3348884.33</v>
      </c>
      <c r="L181" s="93">
        <v>0</v>
      </c>
      <c r="M181" s="93">
        <v>8290230.3600000003</v>
      </c>
      <c r="N181" s="93"/>
      <c r="O181" s="93"/>
      <c r="P181" s="93"/>
    </row>
    <row r="182" spans="3:16" ht="11.25" customHeight="1" x14ac:dyDescent="0.2">
      <c r="C182" s="127" t="s">
        <v>93</v>
      </c>
      <c r="D182" s="127"/>
      <c r="E182" s="81">
        <f t="shared" ref="E182:P182" si="21">E174+E175+E176+E177+E178+E179+E180+E181</f>
        <v>56285368.860000007</v>
      </c>
      <c r="F182" s="81">
        <f t="shared" si="21"/>
        <v>6251286.9900000002</v>
      </c>
      <c r="G182" s="81">
        <f t="shared" si="21"/>
        <v>70806438.210000008</v>
      </c>
      <c r="H182" s="81">
        <f t="shared" si="21"/>
        <v>365322941.06999993</v>
      </c>
      <c r="I182" s="81">
        <f t="shared" si="21"/>
        <v>6715832.1799999997</v>
      </c>
      <c r="J182" s="81">
        <f t="shared" si="21"/>
        <v>640611181.42999983</v>
      </c>
      <c r="K182" s="81">
        <f t="shared" si="21"/>
        <v>213785423.26999998</v>
      </c>
      <c r="L182" s="81">
        <f t="shared" si="21"/>
        <v>714473.63</v>
      </c>
      <c r="M182" s="81">
        <f t="shared" si="21"/>
        <v>250364559.94000006</v>
      </c>
      <c r="N182" s="81">
        <f t="shared" si="21"/>
        <v>5078591.1899999995</v>
      </c>
      <c r="O182" s="81">
        <f t="shared" si="21"/>
        <v>898000</v>
      </c>
      <c r="P182" s="81">
        <f t="shared" si="21"/>
        <v>6567249.5299999993</v>
      </c>
    </row>
    <row r="183" spans="3:16" ht="11.25" customHeight="1" x14ac:dyDescent="0.2">
      <c r="C183" s="127" t="s">
        <v>94</v>
      </c>
      <c r="D183" s="127"/>
      <c r="E183" s="102"/>
      <c r="F183" s="102"/>
      <c r="G183" s="102"/>
      <c r="H183" s="102"/>
      <c r="I183" s="93"/>
      <c r="J183" s="102"/>
      <c r="K183" s="102"/>
      <c r="L183" s="93"/>
      <c r="M183" s="102"/>
      <c r="N183" s="102"/>
      <c r="O183" s="102"/>
      <c r="P183" s="93"/>
    </row>
    <row r="184" spans="3:16" x14ac:dyDescent="0.2">
      <c r="C184" s="35" t="s">
        <v>95</v>
      </c>
      <c r="D184" s="36" t="s">
        <v>82</v>
      </c>
      <c r="E184" s="93">
        <v>55040073.979999989</v>
      </c>
      <c r="F184" s="93">
        <v>0</v>
      </c>
      <c r="G184" s="93">
        <v>60288562.520000003</v>
      </c>
      <c r="H184" s="93">
        <v>454762.32</v>
      </c>
      <c r="I184" s="93">
        <v>0</v>
      </c>
      <c r="J184" s="93">
        <v>454762.32</v>
      </c>
      <c r="K184" s="93">
        <v>3276322.27</v>
      </c>
      <c r="L184" s="93">
        <v>977436.79999999993</v>
      </c>
      <c r="M184" s="93">
        <v>4762445.07</v>
      </c>
      <c r="N184" s="93">
        <v>6000</v>
      </c>
      <c r="O184" s="93">
        <v>0</v>
      </c>
      <c r="P184" s="93">
        <v>6000</v>
      </c>
    </row>
    <row r="185" spans="3:16" x14ac:dyDescent="0.2">
      <c r="C185" s="35" t="s">
        <v>96</v>
      </c>
      <c r="D185" s="36" t="s">
        <v>84</v>
      </c>
      <c r="E185" s="93">
        <v>805998861.89999974</v>
      </c>
      <c r="F185" s="93">
        <v>2187305.09</v>
      </c>
      <c r="G185" s="93">
        <v>1620262555.5400004</v>
      </c>
      <c r="H185" s="93">
        <v>0</v>
      </c>
      <c r="I185" s="93">
        <v>0</v>
      </c>
      <c r="J185" s="93">
        <v>0</v>
      </c>
      <c r="K185" s="93">
        <v>135498772.58000001</v>
      </c>
      <c r="L185" s="93">
        <v>0</v>
      </c>
      <c r="M185" s="93">
        <v>178426936.86999997</v>
      </c>
      <c r="N185" s="93">
        <v>40195084.689999998</v>
      </c>
      <c r="O185" s="93">
        <v>5937236.6699999999</v>
      </c>
      <c r="P185" s="93">
        <v>310825102.88000005</v>
      </c>
    </row>
    <row r="186" spans="3:16" x14ac:dyDescent="0.2">
      <c r="C186" s="35" t="s">
        <v>97</v>
      </c>
      <c r="D186" s="36" t="s">
        <v>19</v>
      </c>
      <c r="E186" s="93">
        <v>0</v>
      </c>
      <c r="F186" s="93">
        <v>0</v>
      </c>
      <c r="G186" s="93">
        <v>3843744.0599999996</v>
      </c>
      <c r="H186" s="93"/>
      <c r="I186" s="93"/>
      <c r="J186" s="93"/>
      <c r="K186" s="93">
        <v>2094201.65</v>
      </c>
      <c r="L186" s="93">
        <v>336029.99</v>
      </c>
      <c r="M186" s="93">
        <v>4223474.47</v>
      </c>
      <c r="N186" s="93">
        <v>0</v>
      </c>
      <c r="O186" s="93">
        <v>0</v>
      </c>
      <c r="P186" s="93">
        <v>0</v>
      </c>
    </row>
    <row r="187" spans="3:16" x14ac:dyDescent="0.2">
      <c r="C187" s="35" t="s">
        <v>98</v>
      </c>
      <c r="D187" s="36" t="s">
        <v>99</v>
      </c>
      <c r="E187" s="93">
        <v>1154250</v>
      </c>
      <c r="F187" s="93">
        <v>0</v>
      </c>
      <c r="G187" s="93">
        <v>1154250</v>
      </c>
      <c r="H187" s="93"/>
      <c r="I187" s="93"/>
      <c r="J187" s="93"/>
      <c r="K187" s="93"/>
      <c r="L187" s="93"/>
      <c r="M187" s="93"/>
      <c r="N187" s="93"/>
      <c r="O187" s="93"/>
      <c r="P187" s="93"/>
    </row>
    <row r="188" spans="3:16" ht="11.25" customHeight="1" x14ac:dyDescent="0.2">
      <c r="C188" s="127" t="s">
        <v>100</v>
      </c>
      <c r="D188" s="127"/>
      <c r="E188" s="81">
        <f t="shared" ref="E188:P188" si="22">SUM(E184:E187)</f>
        <v>862193185.87999976</v>
      </c>
      <c r="F188" s="81">
        <f t="shared" si="22"/>
        <v>2187305.09</v>
      </c>
      <c r="G188" s="81">
        <f t="shared" si="22"/>
        <v>1685549112.1200004</v>
      </c>
      <c r="H188" s="81">
        <f t="shared" si="22"/>
        <v>454762.32</v>
      </c>
      <c r="I188" s="81">
        <f t="shared" si="22"/>
        <v>0</v>
      </c>
      <c r="J188" s="81">
        <f t="shared" si="22"/>
        <v>454762.32</v>
      </c>
      <c r="K188" s="81">
        <f t="shared" si="22"/>
        <v>140869296.50000003</v>
      </c>
      <c r="L188" s="81">
        <f t="shared" si="22"/>
        <v>1313466.79</v>
      </c>
      <c r="M188" s="81">
        <f t="shared" si="22"/>
        <v>187412856.40999997</v>
      </c>
      <c r="N188" s="81">
        <f t="shared" si="22"/>
        <v>40201084.689999998</v>
      </c>
      <c r="O188" s="81">
        <f t="shared" si="22"/>
        <v>5937236.6699999999</v>
      </c>
      <c r="P188" s="81">
        <f t="shared" si="22"/>
        <v>310831102.88000005</v>
      </c>
    </row>
    <row r="189" spans="3:16" ht="11.25" customHeight="1" x14ac:dyDescent="0.2">
      <c r="C189" s="127" t="s">
        <v>101</v>
      </c>
      <c r="D189" s="127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</row>
    <row r="190" spans="3:16" x14ac:dyDescent="0.2">
      <c r="C190" s="35" t="s">
        <v>102</v>
      </c>
      <c r="D190" s="36" t="s">
        <v>80</v>
      </c>
      <c r="E190" s="93"/>
      <c r="F190" s="93"/>
      <c r="G190" s="93"/>
      <c r="H190" s="93"/>
      <c r="I190" s="93">
        <v>0</v>
      </c>
      <c r="J190" s="93">
        <v>0</v>
      </c>
      <c r="K190" s="93">
        <v>0</v>
      </c>
      <c r="L190" s="93"/>
      <c r="M190" s="93"/>
      <c r="N190" s="93"/>
      <c r="O190" s="93"/>
      <c r="P190" s="93"/>
    </row>
    <row r="191" spans="3:16" x14ac:dyDescent="0.2">
      <c r="C191" s="35" t="s">
        <v>103</v>
      </c>
      <c r="D191" s="36" t="s">
        <v>82</v>
      </c>
      <c r="E191" s="115">
        <v>200000</v>
      </c>
      <c r="F191" s="115">
        <v>0</v>
      </c>
      <c r="G191" s="115">
        <v>200000</v>
      </c>
      <c r="H191" s="93">
        <v>0</v>
      </c>
      <c r="I191" s="93"/>
      <c r="J191" s="93"/>
      <c r="K191" s="93"/>
      <c r="L191" s="93">
        <v>0</v>
      </c>
      <c r="M191" s="93">
        <v>0</v>
      </c>
      <c r="N191" s="93">
        <v>0</v>
      </c>
      <c r="O191" s="93"/>
      <c r="P191" s="93"/>
    </row>
    <row r="192" spans="3:16" x14ac:dyDescent="0.2">
      <c r="C192" s="35" t="s">
        <v>104</v>
      </c>
      <c r="D192" s="36" t="s">
        <v>84</v>
      </c>
      <c r="E192" s="115">
        <v>0</v>
      </c>
      <c r="F192" s="115">
        <v>0</v>
      </c>
      <c r="G192" s="115">
        <v>0</v>
      </c>
      <c r="H192" s="93">
        <v>0</v>
      </c>
      <c r="I192" s="93"/>
      <c r="J192" s="93"/>
      <c r="K192" s="93"/>
      <c r="L192" s="93"/>
      <c r="M192" s="93"/>
      <c r="N192" s="93"/>
      <c r="O192" s="93"/>
      <c r="P192" s="93"/>
    </row>
    <row r="193" spans="3:16" x14ac:dyDescent="0.2">
      <c r="C193" s="35" t="s">
        <v>105</v>
      </c>
      <c r="D193" s="36" t="s">
        <v>19</v>
      </c>
      <c r="E193" s="115">
        <v>80000</v>
      </c>
      <c r="F193" s="115">
        <v>0</v>
      </c>
      <c r="G193" s="115">
        <v>80000</v>
      </c>
      <c r="H193" s="93">
        <v>0</v>
      </c>
      <c r="I193" s="93"/>
      <c r="J193" s="93"/>
      <c r="K193" s="93"/>
      <c r="L193" s="93"/>
      <c r="M193" s="93"/>
      <c r="N193" s="93"/>
      <c r="O193" s="93"/>
      <c r="P193" s="93"/>
    </row>
    <row r="194" spans="3:16" ht="11.25" customHeight="1" x14ac:dyDescent="0.2">
      <c r="C194" s="127" t="s">
        <v>106</v>
      </c>
      <c r="D194" s="127"/>
      <c r="E194" s="81">
        <f t="shared" ref="E194:P194" si="23">SUM(E190:E193)</f>
        <v>280000</v>
      </c>
      <c r="F194" s="81">
        <f t="shared" si="23"/>
        <v>0</v>
      </c>
      <c r="G194" s="81">
        <f t="shared" si="23"/>
        <v>280000</v>
      </c>
      <c r="H194" s="81">
        <f t="shared" si="23"/>
        <v>0</v>
      </c>
      <c r="I194" s="81">
        <f t="shared" si="23"/>
        <v>0</v>
      </c>
      <c r="J194" s="81">
        <f t="shared" si="23"/>
        <v>0</v>
      </c>
      <c r="K194" s="81">
        <f t="shared" si="23"/>
        <v>0</v>
      </c>
      <c r="L194" s="81">
        <f t="shared" si="23"/>
        <v>0</v>
      </c>
      <c r="M194" s="81">
        <f t="shared" si="23"/>
        <v>0</v>
      </c>
      <c r="N194" s="81">
        <f t="shared" si="23"/>
        <v>0</v>
      </c>
      <c r="O194" s="81">
        <f t="shared" si="23"/>
        <v>0</v>
      </c>
      <c r="P194" s="81">
        <f t="shared" si="23"/>
        <v>0</v>
      </c>
    </row>
    <row r="195" spans="3:16" ht="11.25" customHeight="1" x14ac:dyDescent="0.2">
      <c r="C195" s="127" t="s">
        <v>107</v>
      </c>
      <c r="D195" s="127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3"/>
    </row>
    <row r="196" spans="3:16" x14ac:dyDescent="0.2">
      <c r="C196" s="35" t="s">
        <v>108</v>
      </c>
      <c r="D196" s="36" t="s">
        <v>80</v>
      </c>
      <c r="E196" s="93">
        <v>0</v>
      </c>
      <c r="F196" s="93">
        <v>0</v>
      </c>
      <c r="G196" s="93">
        <v>0</v>
      </c>
      <c r="H196" s="93">
        <v>0</v>
      </c>
      <c r="I196" s="93">
        <v>0</v>
      </c>
      <c r="J196" s="93">
        <v>0</v>
      </c>
      <c r="K196" s="93">
        <v>0</v>
      </c>
      <c r="L196" s="93">
        <v>0</v>
      </c>
      <c r="M196" s="93">
        <v>0</v>
      </c>
      <c r="N196" s="93">
        <v>0</v>
      </c>
      <c r="O196" s="93">
        <v>0</v>
      </c>
      <c r="P196" s="93">
        <v>0</v>
      </c>
    </row>
    <row r="197" spans="3:16" x14ac:dyDescent="0.2">
      <c r="C197" s="35" t="s">
        <v>109</v>
      </c>
      <c r="D197" s="36" t="s">
        <v>82</v>
      </c>
      <c r="E197" s="93">
        <v>0</v>
      </c>
      <c r="F197" s="93">
        <v>0</v>
      </c>
      <c r="G197" s="93">
        <v>0</v>
      </c>
      <c r="H197" s="93">
        <v>0</v>
      </c>
      <c r="I197" s="93">
        <v>0</v>
      </c>
      <c r="J197" s="93">
        <v>0</v>
      </c>
      <c r="K197" s="93">
        <v>0</v>
      </c>
      <c r="L197" s="93">
        <v>0</v>
      </c>
      <c r="M197" s="93">
        <v>0</v>
      </c>
      <c r="N197" s="93">
        <v>0</v>
      </c>
      <c r="O197" s="93">
        <v>0</v>
      </c>
      <c r="P197" s="93">
        <v>0</v>
      </c>
    </row>
    <row r="198" spans="3:16" x14ac:dyDescent="0.2">
      <c r="C198" s="35" t="s">
        <v>110</v>
      </c>
      <c r="D198" s="36" t="s">
        <v>84</v>
      </c>
      <c r="E198" s="93">
        <v>0</v>
      </c>
      <c r="F198" s="93">
        <v>0</v>
      </c>
      <c r="G198" s="93">
        <v>0</v>
      </c>
      <c r="H198" s="93">
        <v>0</v>
      </c>
      <c r="I198" s="93">
        <v>0</v>
      </c>
      <c r="J198" s="93">
        <v>0</v>
      </c>
      <c r="K198" s="93">
        <v>0</v>
      </c>
      <c r="L198" s="93">
        <v>0</v>
      </c>
      <c r="M198" s="93">
        <v>0</v>
      </c>
      <c r="N198" s="93">
        <v>0</v>
      </c>
      <c r="O198" s="93">
        <v>0</v>
      </c>
      <c r="P198" s="93">
        <v>0</v>
      </c>
    </row>
    <row r="199" spans="3:16" x14ac:dyDescent="0.2">
      <c r="C199" s="35" t="s">
        <v>111</v>
      </c>
      <c r="D199" s="36" t="s">
        <v>99</v>
      </c>
      <c r="E199" s="93">
        <v>0</v>
      </c>
      <c r="F199" s="93">
        <v>0</v>
      </c>
      <c r="G199" s="93">
        <v>0</v>
      </c>
      <c r="H199" s="93">
        <v>0</v>
      </c>
      <c r="I199" s="93">
        <v>0</v>
      </c>
      <c r="J199" s="93">
        <v>0</v>
      </c>
      <c r="K199" s="93">
        <v>0</v>
      </c>
      <c r="L199" s="93">
        <v>0</v>
      </c>
      <c r="M199" s="93">
        <v>0</v>
      </c>
      <c r="N199" s="93">
        <v>0</v>
      </c>
      <c r="O199" s="93">
        <v>0</v>
      </c>
      <c r="P199" s="93">
        <v>0</v>
      </c>
    </row>
    <row r="200" spans="3:16" ht="11.25" customHeight="1" x14ac:dyDescent="0.2">
      <c r="C200" s="127" t="s">
        <v>112</v>
      </c>
      <c r="D200" s="127"/>
      <c r="E200" s="96">
        <f t="shared" ref="E200:P200" si="24">SUM(E196:E199)</f>
        <v>0</v>
      </c>
      <c r="F200" s="96">
        <f t="shared" si="24"/>
        <v>0</v>
      </c>
      <c r="G200" s="96">
        <f t="shared" si="24"/>
        <v>0</v>
      </c>
      <c r="H200" s="96">
        <f t="shared" si="24"/>
        <v>0</v>
      </c>
      <c r="I200" s="96">
        <f t="shared" si="24"/>
        <v>0</v>
      </c>
      <c r="J200" s="96">
        <f t="shared" si="24"/>
        <v>0</v>
      </c>
      <c r="K200" s="96">
        <f t="shared" si="24"/>
        <v>0</v>
      </c>
      <c r="L200" s="96">
        <f t="shared" si="24"/>
        <v>0</v>
      </c>
      <c r="M200" s="96">
        <f t="shared" si="24"/>
        <v>0</v>
      </c>
      <c r="N200" s="96">
        <f t="shared" si="24"/>
        <v>0</v>
      </c>
      <c r="O200" s="96">
        <f t="shared" si="24"/>
        <v>0</v>
      </c>
      <c r="P200" s="96">
        <f t="shared" si="24"/>
        <v>0</v>
      </c>
    </row>
    <row r="201" spans="3:16" ht="11.25" customHeight="1" x14ac:dyDescent="0.2">
      <c r="C201" s="127" t="s">
        <v>113</v>
      </c>
      <c r="D201" s="127"/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3"/>
      <c r="P201" s="93"/>
    </row>
    <row r="202" spans="3:16" x14ac:dyDescent="0.2">
      <c r="C202" s="35" t="s">
        <v>114</v>
      </c>
      <c r="D202" s="36" t="s">
        <v>80</v>
      </c>
      <c r="E202" s="93">
        <v>0</v>
      </c>
      <c r="F202" s="93">
        <v>0</v>
      </c>
      <c r="G202" s="93">
        <v>0</v>
      </c>
      <c r="H202" s="93">
        <v>0</v>
      </c>
      <c r="I202" s="93">
        <v>0</v>
      </c>
      <c r="J202" s="93">
        <v>0</v>
      </c>
      <c r="K202" s="93">
        <v>0</v>
      </c>
      <c r="L202" s="93">
        <v>0</v>
      </c>
      <c r="M202" s="93">
        <v>0</v>
      </c>
      <c r="N202" s="93">
        <v>0</v>
      </c>
      <c r="O202" s="93">
        <v>0</v>
      </c>
      <c r="P202" s="93">
        <v>0</v>
      </c>
    </row>
    <row r="203" spans="3:16" ht="11.25" customHeight="1" x14ac:dyDescent="0.2">
      <c r="C203" s="127" t="s">
        <v>115</v>
      </c>
      <c r="D203" s="127"/>
      <c r="E203" s="96">
        <f t="shared" ref="E203:P203" si="25">SUM(E202)</f>
        <v>0</v>
      </c>
      <c r="F203" s="96">
        <f t="shared" si="25"/>
        <v>0</v>
      </c>
      <c r="G203" s="96">
        <f t="shared" si="25"/>
        <v>0</v>
      </c>
      <c r="H203" s="96">
        <f t="shared" si="25"/>
        <v>0</v>
      </c>
      <c r="I203" s="96">
        <f t="shared" si="25"/>
        <v>0</v>
      </c>
      <c r="J203" s="96">
        <f t="shared" si="25"/>
        <v>0</v>
      </c>
      <c r="K203" s="96">
        <f t="shared" si="25"/>
        <v>0</v>
      </c>
      <c r="L203" s="96">
        <f t="shared" si="25"/>
        <v>0</v>
      </c>
      <c r="M203" s="96">
        <f t="shared" si="25"/>
        <v>0</v>
      </c>
      <c r="N203" s="96">
        <f t="shared" si="25"/>
        <v>0</v>
      </c>
      <c r="O203" s="96">
        <f t="shared" si="25"/>
        <v>0</v>
      </c>
      <c r="P203" s="96">
        <f t="shared" si="25"/>
        <v>0</v>
      </c>
    </row>
    <row r="204" spans="3:16" ht="11.25" customHeight="1" x14ac:dyDescent="0.2">
      <c r="C204" s="127" t="s">
        <v>116</v>
      </c>
      <c r="D204" s="127"/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3"/>
    </row>
    <row r="205" spans="3:16" x14ac:dyDescent="0.2">
      <c r="C205" s="35" t="s">
        <v>117</v>
      </c>
      <c r="D205" s="36" t="s">
        <v>80</v>
      </c>
      <c r="E205" s="93">
        <v>0</v>
      </c>
      <c r="F205" s="93">
        <v>0</v>
      </c>
      <c r="G205" s="93">
        <v>0</v>
      </c>
      <c r="H205" s="93">
        <v>0</v>
      </c>
      <c r="I205" s="93">
        <v>0</v>
      </c>
      <c r="J205" s="93">
        <v>0</v>
      </c>
      <c r="K205" s="93">
        <v>0</v>
      </c>
      <c r="L205" s="93">
        <v>0</v>
      </c>
      <c r="M205" s="93">
        <v>0</v>
      </c>
      <c r="N205" s="93">
        <v>0</v>
      </c>
      <c r="O205" s="93">
        <v>0</v>
      </c>
      <c r="P205" s="93">
        <v>0</v>
      </c>
    </row>
    <row r="206" spans="3:16" x14ac:dyDescent="0.2">
      <c r="C206" s="35" t="s">
        <v>118</v>
      </c>
      <c r="D206" s="36" t="s">
        <v>82</v>
      </c>
      <c r="E206" s="93">
        <v>0</v>
      </c>
      <c r="F206" s="93">
        <v>0</v>
      </c>
      <c r="G206" s="93">
        <v>0</v>
      </c>
      <c r="H206" s="93">
        <v>0</v>
      </c>
      <c r="I206" s="93">
        <v>0</v>
      </c>
      <c r="J206" s="93">
        <v>0</v>
      </c>
      <c r="K206" s="93">
        <v>0</v>
      </c>
      <c r="L206" s="93">
        <v>0</v>
      </c>
      <c r="M206" s="93">
        <v>0</v>
      </c>
      <c r="N206" s="93">
        <v>0</v>
      </c>
      <c r="O206" s="93">
        <v>0</v>
      </c>
      <c r="P206" s="93">
        <v>0</v>
      </c>
    </row>
    <row r="207" spans="3:16" ht="11.25" customHeight="1" x14ac:dyDescent="0.2">
      <c r="C207" s="127" t="s">
        <v>119</v>
      </c>
      <c r="D207" s="127"/>
      <c r="E207" s="108">
        <f t="shared" ref="E207:P207" si="26">E205+E206</f>
        <v>0</v>
      </c>
      <c r="F207" s="96">
        <f t="shared" si="26"/>
        <v>0</v>
      </c>
      <c r="G207" s="108">
        <f t="shared" si="26"/>
        <v>0</v>
      </c>
      <c r="H207" s="96">
        <f t="shared" si="26"/>
        <v>0</v>
      </c>
      <c r="I207" s="108">
        <f t="shared" si="26"/>
        <v>0</v>
      </c>
      <c r="J207" s="108">
        <f t="shared" si="26"/>
        <v>0</v>
      </c>
      <c r="K207" s="108">
        <f t="shared" si="26"/>
        <v>0</v>
      </c>
      <c r="L207" s="108">
        <f t="shared" si="26"/>
        <v>0</v>
      </c>
      <c r="M207" s="108">
        <f t="shared" si="26"/>
        <v>0</v>
      </c>
      <c r="N207" s="108">
        <f t="shared" si="26"/>
        <v>0</v>
      </c>
      <c r="O207" s="108">
        <f t="shared" si="26"/>
        <v>0</v>
      </c>
      <c r="P207" s="96">
        <f t="shared" si="26"/>
        <v>0</v>
      </c>
    </row>
    <row r="208" spans="3:16" ht="11.25" customHeight="1" thickBot="1" x14ac:dyDescent="0.3">
      <c r="C208" s="126" t="s">
        <v>120</v>
      </c>
      <c r="D208" s="126"/>
      <c r="E208" s="17">
        <f t="shared" ref="E208:P208" si="27">E182+E188+E194+E200+E203+E207</f>
        <v>918758554.73999977</v>
      </c>
      <c r="F208" s="17">
        <f t="shared" si="27"/>
        <v>8438592.0800000001</v>
      </c>
      <c r="G208" s="17">
        <f t="shared" si="27"/>
        <v>1756635550.3300004</v>
      </c>
      <c r="H208" s="17">
        <f t="shared" si="27"/>
        <v>365777703.38999993</v>
      </c>
      <c r="I208" s="17">
        <f t="shared" si="27"/>
        <v>6715832.1799999997</v>
      </c>
      <c r="J208" s="17">
        <f t="shared" si="27"/>
        <v>641065943.74999988</v>
      </c>
      <c r="K208" s="17">
        <f t="shared" si="27"/>
        <v>354654719.76999998</v>
      </c>
      <c r="L208" s="17">
        <f t="shared" si="27"/>
        <v>2027940.42</v>
      </c>
      <c r="M208" s="17">
        <f t="shared" si="27"/>
        <v>437777416.35000002</v>
      </c>
      <c r="N208" s="17">
        <f t="shared" si="27"/>
        <v>45279675.879999995</v>
      </c>
      <c r="O208" s="17">
        <f t="shared" si="27"/>
        <v>6835236.6699999999</v>
      </c>
      <c r="P208" s="17">
        <f t="shared" si="27"/>
        <v>317398352.41000003</v>
      </c>
    </row>
    <row r="209" spans="3:16" ht="34.5" customHeight="1" thickTop="1" x14ac:dyDescent="0.25">
      <c r="C209" s="128" t="s">
        <v>121</v>
      </c>
      <c r="D209" s="128"/>
      <c r="E209" s="48"/>
      <c r="F209" s="49"/>
      <c r="G209" s="50"/>
      <c r="H209" s="48"/>
      <c r="I209" s="49"/>
      <c r="J209" s="50"/>
      <c r="K209" s="48"/>
      <c r="L209" s="49"/>
      <c r="M209" s="50"/>
      <c r="N209" s="48"/>
      <c r="O209" s="49"/>
      <c r="P209" s="50"/>
    </row>
    <row r="228" spans="3:16" ht="11.25" customHeight="1" x14ac:dyDescent="0.25">
      <c r="C228" s="125" t="s">
        <v>65</v>
      </c>
      <c r="D228" s="125"/>
      <c r="E228" s="126" t="s">
        <v>146</v>
      </c>
      <c r="F228" s="126"/>
      <c r="G228" s="126"/>
      <c r="H228" s="126" t="s">
        <v>147</v>
      </c>
      <c r="I228" s="126"/>
      <c r="J228" s="126"/>
      <c r="K228" s="126" t="s">
        <v>148</v>
      </c>
      <c r="L228" s="126"/>
      <c r="M228" s="126"/>
      <c r="N228" s="126" t="s">
        <v>149</v>
      </c>
      <c r="O228" s="126"/>
      <c r="P228" s="126"/>
    </row>
    <row r="229" spans="3:16" ht="11.25" customHeight="1" x14ac:dyDescent="0.25">
      <c r="C229" s="125"/>
      <c r="D229" s="125"/>
      <c r="E229" s="126" t="s">
        <v>150</v>
      </c>
      <c r="F229" s="126"/>
      <c r="G229" s="126"/>
      <c r="H229" s="126" t="s">
        <v>151</v>
      </c>
      <c r="I229" s="126"/>
      <c r="J229" s="126"/>
      <c r="K229" s="126" t="s">
        <v>152</v>
      </c>
      <c r="L229" s="126"/>
      <c r="M229" s="126"/>
      <c r="N229" s="126" t="s">
        <v>153</v>
      </c>
      <c r="O229" s="126"/>
      <c r="P229" s="126"/>
    </row>
    <row r="230" spans="3:16" x14ac:dyDescent="0.25">
      <c r="C230" s="125"/>
      <c r="D230" s="125"/>
      <c r="E230" s="31" t="s">
        <v>74</v>
      </c>
      <c r="F230" s="26" t="s">
        <v>75</v>
      </c>
      <c r="G230" s="26" t="s">
        <v>76</v>
      </c>
      <c r="H230" s="31" t="s">
        <v>74</v>
      </c>
      <c r="I230" s="26" t="s">
        <v>75</v>
      </c>
      <c r="J230" s="26" t="s">
        <v>76</v>
      </c>
      <c r="K230" s="31" t="s">
        <v>74</v>
      </c>
      <c r="L230" s="26" t="s">
        <v>75</v>
      </c>
      <c r="M230" s="26" t="s">
        <v>76</v>
      </c>
      <c r="N230" s="31" t="s">
        <v>74</v>
      </c>
      <c r="O230" s="26" t="s">
        <v>75</v>
      </c>
      <c r="P230" s="26" t="s">
        <v>76</v>
      </c>
    </row>
    <row r="231" spans="3:16" ht="11.25" customHeight="1" x14ac:dyDescent="0.25">
      <c r="C231" s="126" t="s">
        <v>77</v>
      </c>
      <c r="D231" s="126"/>
      <c r="E231" s="43"/>
      <c r="F231" s="44"/>
      <c r="G231" s="45"/>
      <c r="H231" s="43"/>
      <c r="I231" s="53"/>
      <c r="J231" s="45"/>
      <c r="K231" s="43"/>
      <c r="L231" s="44"/>
      <c r="M231" s="45"/>
      <c r="N231" s="43"/>
      <c r="O231" s="44"/>
      <c r="P231" s="45"/>
    </row>
    <row r="232" spans="3:16" ht="11.25" customHeight="1" x14ac:dyDescent="0.2">
      <c r="C232" s="127" t="s">
        <v>78</v>
      </c>
      <c r="D232" s="127"/>
      <c r="E232" s="54"/>
      <c r="F232" s="55"/>
      <c r="G232" s="55"/>
      <c r="H232" s="56"/>
      <c r="I232" s="56"/>
      <c r="J232" s="47"/>
      <c r="K232" s="56"/>
      <c r="L232" s="56"/>
      <c r="M232" s="47"/>
      <c r="N232" s="57"/>
      <c r="O232" s="56"/>
      <c r="P232" s="47"/>
    </row>
    <row r="233" spans="3:16" x14ac:dyDescent="0.2">
      <c r="C233" s="35" t="s">
        <v>79</v>
      </c>
      <c r="D233" s="36" t="s">
        <v>80</v>
      </c>
      <c r="E233" s="93">
        <v>227338.97</v>
      </c>
      <c r="F233" s="93">
        <v>0</v>
      </c>
      <c r="G233" s="93">
        <v>375304.67</v>
      </c>
      <c r="H233" s="93">
        <v>2879388.5399999996</v>
      </c>
      <c r="I233" s="93">
        <v>0</v>
      </c>
      <c r="J233" s="93">
        <v>4278817.4800000014</v>
      </c>
      <c r="K233" s="93">
        <v>0</v>
      </c>
      <c r="L233" s="93">
        <v>0</v>
      </c>
      <c r="M233" s="93">
        <v>0</v>
      </c>
      <c r="N233" s="93"/>
      <c r="O233" s="93"/>
      <c r="P233" s="93"/>
    </row>
    <row r="234" spans="3:16" x14ac:dyDescent="0.2">
      <c r="C234" s="35" t="s">
        <v>81</v>
      </c>
      <c r="D234" s="36" t="s">
        <v>82</v>
      </c>
      <c r="E234" s="93">
        <v>19052.060000000001</v>
      </c>
      <c r="F234" s="93">
        <v>0</v>
      </c>
      <c r="G234" s="93">
        <v>41471.339999999997</v>
      </c>
      <c r="H234" s="93">
        <v>263935.90000000002</v>
      </c>
      <c r="I234" s="93">
        <v>0</v>
      </c>
      <c r="J234" s="93">
        <v>416017.79000000004</v>
      </c>
      <c r="K234" s="93">
        <v>0</v>
      </c>
      <c r="L234" s="93">
        <v>0</v>
      </c>
      <c r="M234" s="93">
        <v>0</v>
      </c>
      <c r="N234" s="93"/>
      <c r="O234" s="93"/>
      <c r="P234" s="93"/>
    </row>
    <row r="235" spans="3:16" x14ac:dyDescent="0.2">
      <c r="C235" s="35" t="s">
        <v>83</v>
      </c>
      <c r="D235" s="36" t="s">
        <v>84</v>
      </c>
      <c r="E235" s="93">
        <v>0</v>
      </c>
      <c r="F235" s="93">
        <v>0</v>
      </c>
      <c r="G235" s="93">
        <v>0</v>
      </c>
      <c r="H235" s="93">
        <v>7093947.4000000022</v>
      </c>
      <c r="I235" s="93">
        <v>0</v>
      </c>
      <c r="J235" s="93">
        <v>18961431.48999998</v>
      </c>
      <c r="K235" s="93"/>
      <c r="L235" s="93"/>
      <c r="M235" s="93"/>
      <c r="N235" s="93"/>
      <c r="O235" s="93"/>
      <c r="P235" s="93"/>
    </row>
    <row r="236" spans="3:16" x14ac:dyDescent="0.2">
      <c r="C236" s="35" t="s">
        <v>85</v>
      </c>
      <c r="D236" s="36" t="s">
        <v>19</v>
      </c>
      <c r="E236" s="93">
        <v>12771542.59</v>
      </c>
      <c r="F236" s="93">
        <v>50000</v>
      </c>
      <c r="G236" s="93">
        <v>13164097.140000001</v>
      </c>
      <c r="H236" s="93">
        <v>25108888.659999993</v>
      </c>
      <c r="I236" s="93">
        <v>104000</v>
      </c>
      <c r="J236" s="93">
        <v>71443804.980000004</v>
      </c>
      <c r="K236" s="93"/>
      <c r="L236" s="93"/>
      <c r="M236" s="93"/>
      <c r="N236" s="93"/>
      <c r="O236" s="93"/>
      <c r="P236" s="93"/>
    </row>
    <row r="237" spans="3:16" x14ac:dyDescent="0.2">
      <c r="C237" s="35" t="s">
        <v>86</v>
      </c>
      <c r="D237" s="36" t="s">
        <v>87</v>
      </c>
      <c r="E237" s="93"/>
      <c r="F237" s="93"/>
      <c r="G237" s="93"/>
      <c r="H237" s="93">
        <v>29.29</v>
      </c>
      <c r="I237" s="93">
        <v>0</v>
      </c>
      <c r="J237" s="93">
        <v>29.29</v>
      </c>
      <c r="K237" s="93"/>
      <c r="L237" s="93"/>
      <c r="M237" s="93"/>
      <c r="N237" s="93">
        <v>14915835.23</v>
      </c>
      <c r="O237" s="93">
        <v>0</v>
      </c>
      <c r="P237" s="93">
        <v>14915835.23</v>
      </c>
    </row>
    <row r="238" spans="3:16" x14ac:dyDescent="0.2">
      <c r="C238" s="37">
        <v>108</v>
      </c>
      <c r="D238" s="36" t="s">
        <v>88</v>
      </c>
      <c r="E238" s="93"/>
      <c r="F238" s="93"/>
      <c r="G238" s="93"/>
      <c r="H238" s="93"/>
      <c r="I238" s="93"/>
      <c r="J238" s="93"/>
      <c r="K238" s="93"/>
      <c r="L238" s="93"/>
      <c r="M238" s="93"/>
      <c r="N238" s="93"/>
      <c r="O238" s="93"/>
      <c r="P238" s="93"/>
    </row>
    <row r="239" spans="3:16" x14ac:dyDescent="0.2">
      <c r="C239" s="35" t="s">
        <v>89</v>
      </c>
      <c r="D239" s="36" t="s">
        <v>90</v>
      </c>
      <c r="E239" s="93">
        <v>10538487.539999999</v>
      </c>
      <c r="F239" s="93">
        <v>0</v>
      </c>
      <c r="G239" s="93">
        <v>36108481.520000003</v>
      </c>
      <c r="H239" s="93">
        <v>2470.71</v>
      </c>
      <c r="I239" s="93">
        <v>0</v>
      </c>
      <c r="J239" s="93">
        <v>2470.71</v>
      </c>
      <c r="K239" s="93"/>
      <c r="L239" s="93"/>
      <c r="M239" s="93"/>
      <c r="N239" s="93"/>
      <c r="O239" s="93"/>
      <c r="P239" s="93"/>
    </row>
    <row r="240" spans="3:16" x14ac:dyDescent="0.2">
      <c r="C240" s="35" t="s">
        <v>91</v>
      </c>
      <c r="D240" s="36" t="s">
        <v>92</v>
      </c>
      <c r="E240" s="93">
        <v>56800</v>
      </c>
      <c r="F240" s="93">
        <v>0</v>
      </c>
      <c r="G240" s="93">
        <v>56800</v>
      </c>
      <c r="H240" s="93"/>
      <c r="I240" s="93"/>
      <c r="J240" s="93"/>
      <c r="K240" s="93">
        <v>281038132.70999998</v>
      </c>
      <c r="L240" s="93">
        <v>0</v>
      </c>
      <c r="M240" s="93">
        <v>2873786581.6900005</v>
      </c>
      <c r="N240" s="93"/>
      <c r="O240" s="93"/>
      <c r="P240" s="93"/>
    </row>
    <row r="241" spans="3:16" ht="11.25" customHeight="1" x14ac:dyDescent="0.2">
      <c r="C241" s="127" t="s">
        <v>93</v>
      </c>
      <c r="D241" s="127"/>
      <c r="E241" s="109">
        <f t="shared" ref="E241:P241" si="28">E233+E234+E235+E236+E237+E238+E239+E240</f>
        <v>23613221.159999996</v>
      </c>
      <c r="F241" s="81">
        <f t="shared" si="28"/>
        <v>50000</v>
      </c>
      <c r="G241" s="81">
        <f t="shared" si="28"/>
        <v>49746154.670000002</v>
      </c>
      <c r="H241" s="81">
        <f t="shared" si="28"/>
        <v>35348660.499999993</v>
      </c>
      <c r="I241" s="81">
        <f t="shared" si="28"/>
        <v>104000</v>
      </c>
      <c r="J241" s="81">
        <f t="shared" si="28"/>
        <v>95102571.73999998</v>
      </c>
      <c r="K241" s="81">
        <f t="shared" si="28"/>
        <v>281038132.70999998</v>
      </c>
      <c r="L241" s="81">
        <f t="shared" si="28"/>
        <v>0</v>
      </c>
      <c r="M241" s="81">
        <f t="shared" si="28"/>
        <v>2873786581.6900005</v>
      </c>
      <c r="N241" s="81">
        <f t="shared" si="28"/>
        <v>14915835.23</v>
      </c>
      <c r="O241" s="81">
        <f t="shared" si="28"/>
        <v>0</v>
      </c>
      <c r="P241" s="81">
        <f t="shared" si="28"/>
        <v>14915835.23</v>
      </c>
    </row>
    <row r="242" spans="3:16" ht="11.25" customHeight="1" x14ac:dyDescent="0.2">
      <c r="C242" s="127" t="s">
        <v>94</v>
      </c>
      <c r="D242" s="127"/>
      <c r="E242" s="110"/>
      <c r="F242" s="102"/>
      <c r="G242" s="93"/>
      <c r="H242" s="102"/>
      <c r="I242" s="102"/>
      <c r="J242" s="93"/>
      <c r="K242" s="102"/>
      <c r="L242" s="102"/>
      <c r="M242" s="102"/>
      <c r="N242" s="102"/>
      <c r="O242" s="102"/>
      <c r="P242" s="102"/>
    </row>
    <row r="243" spans="3:16" x14ac:dyDescent="0.2">
      <c r="C243" s="35" t="s">
        <v>95</v>
      </c>
      <c r="D243" s="36" t="s">
        <v>82</v>
      </c>
      <c r="E243" s="93"/>
      <c r="F243" s="93"/>
      <c r="G243" s="93"/>
      <c r="H243" s="93">
        <v>8322741.6200000001</v>
      </c>
      <c r="I243" s="93">
        <v>0</v>
      </c>
      <c r="J243" s="93">
        <v>9164945.5999999996</v>
      </c>
      <c r="K243" s="93"/>
      <c r="L243" s="93"/>
      <c r="M243" s="93"/>
      <c r="N243" s="93">
        <v>0</v>
      </c>
      <c r="O243" s="93">
        <v>0</v>
      </c>
      <c r="P243" s="93">
        <v>0</v>
      </c>
    </row>
    <row r="244" spans="3:16" x14ac:dyDescent="0.2">
      <c r="C244" s="35" t="s">
        <v>96</v>
      </c>
      <c r="D244" s="36" t="s">
        <v>84</v>
      </c>
      <c r="E244" s="93">
        <v>200000</v>
      </c>
      <c r="F244" s="111">
        <v>0</v>
      </c>
      <c r="G244" s="93">
        <v>200000</v>
      </c>
      <c r="H244" s="93">
        <v>10585420</v>
      </c>
      <c r="I244" s="93">
        <v>0</v>
      </c>
      <c r="J244" s="93">
        <v>14392848.27</v>
      </c>
      <c r="K244" s="93"/>
      <c r="L244" s="93"/>
      <c r="M244" s="93"/>
      <c r="N244" s="93">
        <v>0</v>
      </c>
      <c r="O244" s="93">
        <v>0</v>
      </c>
      <c r="P244" s="93">
        <v>0</v>
      </c>
    </row>
    <row r="245" spans="3:16" x14ac:dyDescent="0.2">
      <c r="C245" s="35" t="s">
        <v>97</v>
      </c>
      <c r="D245" s="36" t="s">
        <v>19</v>
      </c>
      <c r="E245" s="93">
        <v>0</v>
      </c>
      <c r="F245" s="93">
        <v>0</v>
      </c>
      <c r="G245" s="93">
        <v>0</v>
      </c>
      <c r="H245" s="93">
        <v>0</v>
      </c>
      <c r="I245" s="93">
        <v>0</v>
      </c>
      <c r="J245" s="93">
        <v>0</v>
      </c>
      <c r="K245" s="93"/>
      <c r="L245" s="93"/>
      <c r="M245" s="93"/>
      <c r="N245" s="93">
        <v>0</v>
      </c>
      <c r="O245" s="93">
        <v>0</v>
      </c>
      <c r="P245" s="93">
        <v>0</v>
      </c>
    </row>
    <row r="246" spans="3:16" x14ac:dyDescent="0.2">
      <c r="C246" s="35" t="s">
        <v>98</v>
      </c>
      <c r="D246" s="36" t="s">
        <v>99</v>
      </c>
      <c r="E246" s="93">
        <v>0</v>
      </c>
      <c r="F246" s="93">
        <v>0</v>
      </c>
      <c r="G246" s="93">
        <v>0</v>
      </c>
      <c r="H246" s="93">
        <v>0</v>
      </c>
      <c r="I246" s="93">
        <v>0</v>
      </c>
      <c r="J246" s="93">
        <v>0</v>
      </c>
      <c r="K246" s="93">
        <v>124303019.13</v>
      </c>
      <c r="L246" s="93">
        <v>0</v>
      </c>
      <c r="M246" s="93">
        <v>124303019.13</v>
      </c>
      <c r="N246" s="93">
        <v>0</v>
      </c>
      <c r="O246" s="93">
        <v>0</v>
      </c>
      <c r="P246" s="93">
        <v>0</v>
      </c>
    </row>
    <row r="247" spans="3:16" ht="11.25" customHeight="1" x14ac:dyDescent="0.2">
      <c r="C247" s="127" t="s">
        <v>100</v>
      </c>
      <c r="D247" s="127"/>
      <c r="E247" s="109">
        <f t="shared" ref="E247:P247" si="29">SUM(E243:E246)</f>
        <v>200000</v>
      </c>
      <c r="F247" s="81">
        <f t="shared" si="29"/>
        <v>0</v>
      </c>
      <c r="G247" s="81">
        <f t="shared" si="29"/>
        <v>200000</v>
      </c>
      <c r="H247" s="81">
        <f t="shared" si="29"/>
        <v>18908161.620000001</v>
      </c>
      <c r="I247" s="81">
        <f t="shared" si="29"/>
        <v>0</v>
      </c>
      <c r="J247" s="81">
        <f t="shared" si="29"/>
        <v>23557793.869999997</v>
      </c>
      <c r="K247" s="81">
        <f t="shared" si="29"/>
        <v>124303019.13</v>
      </c>
      <c r="L247" s="81">
        <f t="shared" si="29"/>
        <v>0</v>
      </c>
      <c r="M247" s="81">
        <f t="shared" si="29"/>
        <v>124303019.13</v>
      </c>
      <c r="N247" s="81">
        <f t="shared" si="29"/>
        <v>0</v>
      </c>
      <c r="O247" s="81">
        <f t="shared" si="29"/>
        <v>0</v>
      </c>
      <c r="P247" s="81">
        <f t="shared" si="29"/>
        <v>0</v>
      </c>
    </row>
    <row r="248" spans="3:16" ht="11.25" customHeight="1" x14ac:dyDescent="0.2">
      <c r="C248" s="127" t="s">
        <v>101</v>
      </c>
      <c r="D248" s="127"/>
      <c r="E248" s="110"/>
      <c r="F248" s="102"/>
      <c r="G248" s="102"/>
      <c r="H248" s="102"/>
      <c r="I248" s="102"/>
      <c r="J248" s="102"/>
      <c r="K248" s="102"/>
      <c r="L248" s="102"/>
      <c r="M248" s="102"/>
      <c r="N248" s="102"/>
      <c r="O248" s="102"/>
      <c r="P248" s="102"/>
    </row>
    <row r="249" spans="3:16" x14ac:dyDescent="0.2">
      <c r="C249" s="35" t="s">
        <v>102</v>
      </c>
      <c r="D249" s="36" t="s">
        <v>80</v>
      </c>
      <c r="E249" s="93">
        <v>0</v>
      </c>
      <c r="F249" s="93">
        <v>0</v>
      </c>
      <c r="G249" s="93">
        <v>0</v>
      </c>
      <c r="H249" s="93">
        <v>0</v>
      </c>
      <c r="I249" s="93">
        <v>0</v>
      </c>
      <c r="J249" s="93">
        <v>0</v>
      </c>
      <c r="K249" s="93">
        <v>0</v>
      </c>
      <c r="L249" s="93">
        <v>0</v>
      </c>
      <c r="M249" s="93">
        <v>0</v>
      </c>
      <c r="N249" s="93">
        <v>0</v>
      </c>
      <c r="O249" s="93">
        <v>0</v>
      </c>
      <c r="P249" s="93">
        <v>0</v>
      </c>
    </row>
    <row r="250" spans="3:16" x14ac:dyDescent="0.2">
      <c r="C250" s="35" t="s">
        <v>103</v>
      </c>
      <c r="D250" s="36" t="s">
        <v>82</v>
      </c>
      <c r="E250" s="93">
        <v>0</v>
      </c>
      <c r="F250" s="93">
        <v>0</v>
      </c>
      <c r="G250" s="93">
        <v>0</v>
      </c>
      <c r="H250" s="93">
        <v>0</v>
      </c>
      <c r="I250" s="93">
        <v>0</v>
      </c>
      <c r="J250" s="93">
        <v>0</v>
      </c>
      <c r="K250" s="93">
        <v>0</v>
      </c>
      <c r="L250" s="93">
        <v>0</v>
      </c>
      <c r="M250" s="93">
        <v>0</v>
      </c>
      <c r="N250" s="93">
        <v>0</v>
      </c>
      <c r="O250" s="93">
        <v>0</v>
      </c>
      <c r="P250" s="93">
        <v>0</v>
      </c>
    </row>
    <row r="251" spans="3:16" x14ac:dyDescent="0.2">
      <c r="C251" s="35" t="s">
        <v>104</v>
      </c>
      <c r="D251" s="36" t="s">
        <v>84</v>
      </c>
      <c r="E251" s="93">
        <v>200099.15</v>
      </c>
      <c r="F251" s="93">
        <v>0</v>
      </c>
      <c r="G251" s="93">
        <v>200099.15</v>
      </c>
      <c r="H251" s="93">
        <v>0</v>
      </c>
      <c r="I251" s="93">
        <v>0</v>
      </c>
      <c r="J251" s="93">
        <v>0</v>
      </c>
      <c r="K251" s="93">
        <v>0</v>
      </c>
      <c r="L251" s="93">
        <v>0</v>
      </c>
      <c r="M251" s="93">
        <v>0</v>
      </c>
      <c r="N251" s="93">
        <v>0</v>
      </c>
      <c r="O251" s="93">
        <v>0</v>
      </c>
      <c r="P251" s="93">
        <v>0</v>
      </c>
    </row>
    <row r="252" spans="3:16" x14ac:dyDescent="0.2">
      <c r="C252" s="35" t="s">
        <v>105</v>
      </c>
      <c r="D252" s="36" t="s">
        <v>19</v>
      </c>
      <c r="E252" s="93">
        <v>0</v>
      </c>
      <c r="F252" s="93">
        <v>0</v>
      </c>
      <c r="G252" s="93">
        <v>0</v>
      </c>
      <c r="H252" s="93">
        <v>0</v>
      </c>
      <c r="I252" s="93">
        <v>0</v>
      </c>
      <c r="J252" s="93">
        <v>0</v>
      </c>
      <c r="K252" s="93">
        <v>0</v>
      </c>
      <c r="L252" s="93">
        <v>0</v>
      </c>
      <c r="M252" s="93">
        <v>0</v>
      </c>
      <c r="N252" s="93">
        <v>0</v>
      </c>
      <c r="O252" s="93">
        <v>0</v>
      </c>
      <c r="P252" s="93">
        <v>0</v>
      </c>
    </row>
    <row r="253" spans="3:16" ht="11.25" customHeight="1" x14ac:dyDescent="0.2">
      <c r="C253" s="127" t="s">
        <v>106</v>
      </c>
      <c r="D253" s="127"/>
      <c r="E253" s="109">
        <f t="shared" ref="E253:P253" si="30">SUM(E249:E252)</f>
        <v>200099.15</v>
      </c>
      <c r="F253" s="81">
        <f t="shared" si="30"/>
        <v>0</v>
      </c>
      <c r="G253" s="81">
        <f t="shared" si="30"/>
        <v>200099.15</v>
      </c>
      <c r="H253" s="81">
        <f t="shared" si="30"/>
        <v>0</v>
      </c>
      <c r="I253" s="81">
        <f t="shared" si="30"/>
        <v>0</v>
      </c>
      <c r="J253" s="81">
        <f t="shared" si="30"/>
        <v>0</v>
      </c>
      <c r="K253" s="81">
        <f t="shared" si="30"/>
        <v>0</v>
      </c>
      <c r="L253" s="81">
        <f t="shared" si="30"/>
        <v>0</v>
      </c>
      <c r="M253" s="81">
        <f t="shared" si="30"/>
        <v>0</v>
      </c>
      <c r="N253" s="81">
        <f t="shared" si="30"/>
        <v>0</v>
      </c>
      <c r="O253" s="81">
        <f t="shared" si="30"/>
        <v>0</v>
      </c>
      <c r="P253" s="81">
        <f t="shared" si="30"/>
        <v>0</v>
      </c>
    </row>
    <row r="254" spans="3:16" ht="11.25" customHeight="1" x14ac:dyDescent="0.2">
      <c r="C254" s="127" t="s">
        <v>107</v>
      </c>
      <c r="D254" s="127"/>
      <c r="E254" s="110"/>
      <c r="F254" s="102"/>
      <c r="G254" s="102"/>
      <c r="H254" s="102"/>
      <c r="I254" s="102"/>
      <c r="J254" s="102"/>
      <c r="K254" s="102"/>
      <c r="L254" s="102"/>
      <c r="M254" s="102"/>
      <c r="N254" s="93"/>
      <c r="O254" s="102"/>
      <c r="P254" s="102"/>
    </row>
    <row r="255" spans="3:16" x14ac:dyDescent="0.2">
      <c r="C255" s="35" t="s">
        <v>108</v>
      </c>
      <c r="D255" s="36" t="s">
        <v>80</v>
      </c>
      <c r="E255" s="93">
        <v>0</v>
      </c>
      <c r="F255" s="93">
        <v>0</v>
      </c>
      <c r="G255" s="93">
        <v>0</v>
      </c>
      <c r="H255" s="93">
        <v>0</v>
      </c>
      <c r="I255" s="93">
        <v>0</v>
      </c>
      <c r="J255" s="93">
        <v>0</v>
      </c>
      <c r="K255" s="93">
        <v>0</v>
      </c>
      <c r="L255" s="93">
        <v>0</v>
      </c>
      <c r="M255" s="93">
        <v>0</v>
      </c>
      <c r="N255" s="93">
        <v>0</v>
      </c>
      <c r="O255" s="93">
        <v>0</v>
      </c>
      <c r="P255" s="93">
        <v>0</v>
      </c>
    </row>
    <row r="256" spans="3:16" x14ac:dyDescent="0.2">
      <c r="C256" s="35" t="s">
        <v>109</v>
      </c>
      <c r="D256" s="36" t="s">
        <v>82</v>
      </c>
      <c r="E256" s="93">
        <v>0</v>
      </c>
      <c r="F256" s="93">
        <v>0</v>
      </c>
      <c r="G256" s="93">
        <v>0</v>
      </c>
      <c r="H256" s="93">
        <v>0</v>
      </c>
      <c r="I256" s="93">
        <v>0</v>
      </c>
      <c r="J256" s="93">
        <v>0</v>
      </c>
      <c r="K256" s="93">
        <v>0</v>
      </c>
      <c r="L256" s="93">
        <v>0</v>
      </c>
      <c r="M256" s="93">
        <v>0</v>
      </c>
      <c r="N256" s="93">
        <v>0</v>
      </c>
      <c r="O256" s="93">
        <v>0</v>
      </c>
      <c r="P256" s="93">
        <v>0</v>
      </c>
    </row>
    <row r="257" spans="3:16" x14ac:dyDescent="0.2">
      <c r="C257" s="35" t="s">
        <v>110</v>
      </c>
      <c r="D257" s="36" t="s">
        <v>84</v>
      </c>
      <c r="E257" s="93">
        <v>0</v>
      </c>
      <c r="F257" s="93">
        <v>0</v>
      </c>
      <c r="G257" s="93">
        <v>0</v>
      </c>
      <c r="H257" s="93">
        <v>0</v>
      </c>
      <c r="I257" s="93">
        <v>0</v>
      </c>
      <c r="J257" s="93">
        <v>0</v>
      </c>
      <c r="K257" s="93">
        <v>0</v>
      </c>
      <c r="L257" s="93">
        <v>0</v>
      </c>
      <c r="M257" s="93">
        <v>0</v>
      </c>
      <c r="N257" s="93">
        <v>19082322.969999999</v>
      </c>
      <c r="O257" s="93">
        <v>0</v>
      </c>
      <c r="P257" s="93">
        <v>19082322.969999999</v>
      </c>
    </row>
    <row r="258" spans="3:16" x14ac:dyDescent="0.2">
      <c r="C258" s="35" t="s">
        <v>111</v>
      </c>
      <c r="D258" s="36" t="s">
        <v>99</v>
      </c>
      <c r="E258" s="93">
        <v>0</v>
      </c>
      <c r="F258" s="93">
        <v>0</v>
      </c>
      <c r="G258" s="93">
        <v>0</v>
      </c>
      <c r="H258" s="93">
        <v>0</v>
      </c>
      <c r="I258" s="93">
        <v>0</v>
      </c>
      <c r="J258" s="93">
        <v>0</v>
      </c>
      <c r="K258" s="93">
        <v>0</v>
      </c>
      <c r="L258" s="93">
        <v>0</v>
      </c>
      <c r="M258" s="93">
        <v>0</v>
      </c>
      <c r="N258" s="93">
        <v>514680292.60000002</v>
      </c>
      <c r="O258" s="93">
        <v>0</v>
      </c>
      <c r="P258" s="93">
        <v>514680292.60000002</v>
      </c>
    </row>
    <row r="259" spans="3:16" ht="11.25" customHeight="1" x14ac:dyDescent="0.2">
      <c r="C259" s="127" t="s">
        <v>112</v>
      </c>
      <c r="D259" s="127"/>
      <c r="E259" s="109">
        <f t="shared" ref="E259:P259" si="31">SUM(E255:E258)</f>
        <v>0</v>
      </c>
      <c r="F259" s="81">
        <f t="shared" si="31"/>
        <v>0</v>
      </c>
      <c r="G259" s="81">
        <f t="shared" si="31"/>
        <v>0</v>
      </c>
      <c r="H259" s="81">
        <f t="shared" si="31"/>
        <v>0</v>
      </c>
      <c r="I259" s="81">
        <f t="shared" si="31"/>
        <v>0</v>
      </c>
      <c r="J259" s="81">
        <f t="shared" si="31"/>
        <v>0</v>
      </c>
      <c r="K259" s="81">
        <f t="shared" si="31"/>
        <v>0</v>
      </c>
      <c r="L259" s="81">
        <f t="shared" si="31"/>
        <v>0</v>
      </c>
      <c r="M259" s="81">
        <f t="shared" si="31"/>
        <v>0</v>
      </c>
      <c r="N259" s="81">
        <f t="shared" si="31"/>
        <v>533762615.57000005</v>
      </c>
      <c r="O259" s="81">
        <f t="shared" si="31"/>
        <v>0</v>
      </c>
      <c r="P259" s="81">
        <f t="shared" si="31"/>
        <v>533762615.57000005</v>
      </c>
    </row>
    <row r="260" spans="3:16" ht="11.25" customHeight="1" x14ac:dyDescent="0.2">
      <c r="C260" s="127" t="s">
        <v>113</v>
      </c>
      <c r="D260" s="127"/>
      <c r="E260" s="110"/>
      <c r="F260" s="102"/>
      <c r="G260" s="102"/>
      <c r="H260" s="102"/>
      <c r="I260" s="102"/>
      <c r="J260" s="102"/>
      <c r="K260" s="102"/>
      <c r="L260" s="102"/>
      <c r="M260" s="102"/>
      <c r="N260" s="102"/>
      <c r="O260" s="102"/>
      <c r="P260" s="102"/>
    </row>
    <row r="261" spans="3:16" x14ac:dyDescent="0.2">
      <c r="C261" s="35" t="s">
        <v>114</v>
      </c>
      <c r="D261" s="36" t="s">
        <v>80</v>
      </c>
      <c r="E261" s="93">
        <v>0</v>
      </c>
      <c r="F261" s="93">
        <v>0</v>
      </c>
      <c r="G261" s="93">
        <v>0</v>
      </c>
      <c r="H261" s="93">
        <v>0</v>
      </c>
      <c r="I261" s="93">
        <v>0</v>
      </c>
      <c r="J261" s="93">
        <v>0</v>
      </c>
      <c r="K261" s="93">
        <v>0</v>
      </c>
      <c r="L261" s="93">
        <v>0</v>
      </c>
      <c r="M261" s="93">
        <v>0</v>
      </c>
      <c r="N261" s="93">
        <v>0</v>
      </c>
      <c r="O261" s="93">
        <v>0</v>
      </c>
      <c r="P261" s="93">
        <v>0</v>
      </c>
    </row>
    <row r="262" spans="3:16" ht="11.25" customHeight="1" x14ac:dyDescent="0.2">
      <c r="C262" s="127" t="s">
        <v>115</v>
      </c>
      <c r="D262" s="127"/>
      <c r="E262" s="109">
        <f t="shared" ref="E262:P262" si="32">SUM(E261)</f>
        <v>0</v>
      </c>
      <c r="F262" s="81">
        <f t="shared" si="32"/>
        <v>0</v>
      </c>
      <c r="G262" s="81">
        <f t="shared" si="32"/>
        <v>0</v>
      </c>
      <c r="H262" s="81">
        <f t="shared" si="32"/>
        <v>0</v>
      </c>
      <c r="I262" s="81">
        <f t="shared" si="32"/>
        <v>0</v>
      </c>
      <c r="J262" s="81">
        <f t="shared" si="32"/>
        <v>0</v>
      </c>
      <c r="K262" s="81">
        <f t="shared" si="32"/>
        <v>0</v>
      </c>
      <c r="L262" s="81">
        <f t="shared" si="32"/>
        <v>0</v>
      </c>
      <c r="M262" s="81">
        <f t="shared" si="32"/>
        <v>0</v>
      </c>
      <c r="N262" s="81">
        <f t="shared" si="32"/>
        <v>0</v>
      </c>
      <c r="O262" s="81">
        <f t="shared" si="32"/>
        <v>0</v>
      </c>
      <c r="P262" s="81">
        <f t="shared" si="32"/>
        <v>0</v>
      </c>
    </row>
    <row r="263" spans="3:16" ht="11.25" customHeight="1" x14ac:dyDescent="0.2">
      <c r="C263" s="127" t="s">
        <v>116</v>
      </c>
      <c r="D263" s="127"/>
      <c r="E263" s="110"/>
      <c r="F263" s="102"/>
      <c r="G263" s="102"/>
      <c r="H263" s="102"/>
      <c r="I263" s="102"/>
      <c r="J263" s="102"/>
      <c r="K263" s="102"/>
      <c r="L263" s="102"/>
      <c r="M263" s="102"/>
      <c r="N263" s="102"/>
      <c r="O263" s="102"/>
      <c r="P263" s="102"/>
    </row>
    <row r="264" spans="3:16" x14ac:dyDescent="0.2">
      <c r="C264" s="35" t="s">
        <v>117</v>
      </c>
      <c r="D264" s="36" t="s">
        <v>80</v>
      </c>
      <c r="E264" s="93">
        <v>0</v>
      </c>
      <c r="F264" s="93">
        <v>0</v>
      </c>
      <c r="G264" s="93">
        <v>0</v>
      </c>
      <c r="H264" s="93">
        <v>0</v>
      </c>
      <c r="I264" s="93">
        <v>0</v>
      </c>
      <c r="J264" s="93">
        <v>0</v>
      </c>
      <c r="K264" s="93">
        <v>0</v>
      </c>
      <c r="L264" s="93">
        <v>0</v>
      </c>
      <c r="M264" s="93">
        <v>0</v>
      </c>
      <c r="N264" s="93">
        <v>0</v>
      </c>
      <c r="O264" s="93">
        <v>0</v>
      </c>
      <c r="P264" s="93">
        <v>0</v>
      </c>
    </row>
    <row r="265" spans="3:16" x14ac:dyDescent="0.2">
      <c r="C265" s="35" t="s">
        <v>118</v>
      </c>
      <c r="D265" s="36" t="s">
        <v>82</v>
      </c>
      <c r="E265" s="93">
        <v>0</v>
      </c>
      <c r="F265" s="93">
        <v>0</v>
      </c>
      <c r="G265" s="93">
        <v>0</v>
      </c>
      <c r="H265" s="93">
        <v>0</v>
      </c>
      <c r="I265" s="93">
        <v>0</v>
      </c>
      <c r="J265" s="93">
        <v>0</v>
      </c>
      <c r="K265" s="93">
        <v>0</v>
      </c>
      <c r="L265" s="93">
        <v>0</v>
      </c>
      <c r="M265" s="93">
        <v>0</v>
      </c>
      <c r="N265" s="93">
        <v>0</v>
      </c>
      <c r="O265" s="93">
        <v>0</v>
      </c>
      <c r="P265" s="93">
        <v>0</v>
      </c>
    </row>
    <row r="266" spans="3:16" ht="11.25" customHeight="1" x14ac:dyDescent="0.2">
      <c r="C266" s="127" t="s">
        <v>119</v>
      </c>
      <c r="D266" s="127"/>
      <c r="E266" s="109">
        <f t="shared" ref="E266:P266" si="33">E264+E265</f>
        <v>0</v>
      </c>
      <c r="F266" s="81">
        <f t="shared" si="33"/>
        <v>0</v>
      </c>
      <c r="G266" s="81">
        <f t="shared" si="33"/>
        <v>0</v>
      </c>
      <c r="H266" s="112">
        <f t="shared" si="33"/>
        <v>0</v>
      </c>
      <c r="I266" s="112">
        <f t="shared" si="33"/>
        <v>0</v>
      </c>
      <c r="J266" s="112">
        <f t="shared" si="33"/>
        <v>0</v>
      </c>
      <c r="K266" s="112">
        <f t="shared" si="33"/>
        <v>0</v>
      </c>
      <c r="L266" s="112">
        <f t="shared" si="33"/>
        <v>0</v>
      </c>
      <c r="M266" s="112">
        <f t="shared" si="33"/>
        <v>0</v>
      </c>
      <c r="N266" s="112">
        <f t="shared" si="33"/>
        <v>0</v>
      </c>
      <c r="O266" s="112">
        <f t="shared" si="33"/>
        <v>0</v>
      </c>
      <c r="P266" s="112">
        <f t="shared" si="33"/>
        <v>0</v>
      </c>
    </row>
    <row r="267" spans="3:16" ht="11.25" customHeight="1" thickBot="1" x14ac:dyDescent="0.3">
      <c r="C267" s="126" t="s">
        <v>120</v>
      </c>
      <c r="D267" s="126"/>
      <c r="E267" s="17">
        <f t="shared" ref="E267:P267" si="34">E241+E247+E253+E259+E262+E266</f>
        <v>24013320.309999995</v>
      </c>
      <c r="F267" s="17">
        <f t="shared" si="34"/>
        <v>50000</v>
      </c>
      <c r="G267" s="17">
        <f t="shared" si="34"/>
        <v>50146253.82</v>
      </c>
      <c r="H267" s="17">
        <f t="shared" si="34"/>
        <v>54256822.11999999</v>
      </c>
      <c r="I267" s="17">
        <f t="shared" si="34"/>
        <v>104000</v>
      </c>
      <c r="J267" s="17">
        <f t="shared" si="34"/>
        <v>118660365.60999998</v>
      </c>
      <c r="K267" s="17">
        <f t="shared" si="34"/>
        <v>405341151.83999997</v>
      </c>
      <c r="L267" s="17">
        <f t="shared" si="34"/>
        <v>0</v>
      </c>
      <c r="M267" s="17">
        <f t="shared" si="34"/>
        <v>2998089600.8200006</v>
      </c>
      <c r="N267" s="17">
        <f t="shared" si="34"/>
        <v>548678450.80000007</v>
      </c>
      <c r="O267" s="17">
        <f t="shared" si="34"/>
        <v>0</v>
      </c>
      <c r="P267" s="17">
        <f t="shared" si="34"/>
        <v>548678450.80000007</v>
      </c>
    </row>
    <row r="268" spans="3:16" ht="33.75" customHeight="1" thickTop="1" x14ac:dyDescent="0.25">
      <c r="C268" s="128" t="s">
        <v>121</v>
      </c>
      <c r="D268" s="128"/>
      <c r="E268" s="48"/>
      <c r="F268" s="49"/>
      <c r="G268" s="50"/>
      <c r="H268" s="48"/>
      <c r="I268" s="58"/>
      <c r="J268" s="50"/>
      <c r="K268" s="48"/>
      <c r="L268" s="49"/>
      <c r="M268" s="50"/>
      <c r="N268" s="48"/>
      <c r="O268" s="49"/>
      <c r="P268" s="50"/>
    </row>
    <row r="281" spans="3:14" ht="11.25" customHeight="1" x14ac:dyDescent="0.25">
      <c r="C281" s="125" t="s">
        <v>65</v>
      </c>
      <c r="D281" s="125"/>
      <c r="E281" s="126" t="s">
        <v>154</v>
      </c>
      <c r="F281" s="126"/>
      <c r="G281" s="126"/>
      <c r="H281" s="126" t="s">
        <v>155</v>
      </c>
      <c r="I281" s="126"/>
      <c r="J281" s="126"/>
      <c r="K281" s="125" t="s">
        <v>156</v>
      </c>
      <c r="L281" s="126" t="s">
        <v>157</v>
      </c>
      <c r="M281" s="126"/>
      <c r="N281" s="126"/>
    </row>
    <row r="282" spans="3:14" ht="12.75" customHeight="1" x14ac:dyDescent="0.25">
      <c r="C282" s="125"/>
      <c r="D282" s="125"/>
      <c r="E282" s="126" t="s">
        <v>158</v>
      </c>
      <c r="F282" s="126"/>
      <c r="G282" s="126"/>
      <c r="H282" s="126" t="s">
        <v>159</v>
      </c>
      <c r="I282" s="126"/>
      <c r="J282" s="126"/>
      <c r="K282" s="125"/>
      <c r="L282" s="126"/>
      <c r="M282" s="126"/>
      <c r="N282" s="126"/>
    </row>
    <row r="283" spans="3:14" x14ac:dyDescent="0.25">
      <c r="C283" s="125"/>
      <c r="D283" s="125"/>
      <c r="E283" s="31" t="s">
        <v>74</v>
      </c>
      <c r="F283" s="26" t="s">
        <v>75</v>
      </c>
      <c r="G283" s="26" t="s">
        <v>76</v>
      </c>
      <c r="H283" s="31" t="s">
        <v>74</v>
      </c>
      <c r="I283" s="26" t="s">
        <v>75</v>
      </c>
      <c r="J283" s="26" t="s">
        <v>76</v>
      </c>
      <c r="K283" s="59"/>
      <c r="L283" s="31" t="s">
        <v>74</v>
      </c>
      <c r="M283" s="26" t="s">
        <v>75</v>
      </c>
      <c r="N283" s="26" t="s">
        <v>76</v>
      </c>
    </row>
    <row r="284" spans="3:14" ht="11.25" customHeight="1" x14ac:dyDescent="0.2">
      <c r="C284" s="126" t="s">
        <v>77</v>
      </c>
      <c r="D284" s="126"/>
      <c r="E284" s="60"/>
      <c r="F284" s="61"/>
      <c r="G284" s="60"/>
      <c r="H284" s="60"/>
      <c r="I284" s="61"/>
      <c r="J284" s="60"/>
      <c r="K284" s="81">
        <v>17651923</v>
      </c>
      <c r="L284" s="60"/>
      <c r="M284" s="61"/>
      <c r="N284" s="55"/>
    </row>
    <row r="285" spans="3:14" ht="11.25" customHeight="1" x14ac:dyDescent="0.25">
      <c r="C285" s="127" t="s">
        <v>78</v>
      </c>
      <c r="D285" s="127"/>
      <c r="E285" s="56"/>
      <c r="F285" s="56"/>
      <c r="G285" s="56"/>
      <c r="H285" s="56"/>
      <c r="I285" s="56"/>
      <c r="J285" s="56"/>
      <c r="K285" s="92"/>
      <c r="L285" s="56"/>
      <c r="M285" s="56"/>
      <c r="N285" s="92"/>
    </row>
    <row r="286" spans="3:14" x14ac:dyDescent="0.2">
      <c r="C286" s="35" t="s">
        <v>79</v>
      </c>
      <c r="D286" s="36" t="s">
        <v>80</v>
      </c>
      <c r="E286" s="93">
        <v>0</v>
      </c>
      <c r="F286" s="93">
        <v>0</v>
      </c>
      <c r="G286" s="93">
        <v>0</v>
      </c>
      <c r="H286" s="93">
        <v>0</v>
      </c>
      <c r="I286" s="93">
        <v>0</v>
      </c>
      <c r="J286" s="93">
        <v>0</v>
      </c>
      <c r="K286" s="93">
        <v>0</v>
      </c>
      <c r="L286" s="93">
        <v>0</v>
      </c>
      <c r="M286" s="93">
        <v>0</v>
      </c>
      <c r="N286" s="93">
        <v>0</v>
      </c>
    </row>
    <row r="287" spans="3:14" x14ac:dyDescent="0.2">
      <c r="C287" s="35" t="s">
        <v>81</v>
      </c>
      <c r="D287" s="36" t="s">
        <v>82</v>
      </c>
      <c r="E287" s="93">
        <v>0</v>
      </c>
      <c r="F287" s="93">
        <v>0</v>
      </c>
      <c r="G287" s="93">
        <v>0</v>
      </c>
      <c r="H287" s="93">
        <v>0</v>
      </c>
      <c r="I287" s="93">
        <v>0</v>
      </c>
      <c r="J287" s="93">
        <v>0</v>
      </c>
      <c r="K287" s="93">
        <v>0</v>
      </c>
      <c r="L287" s="93">
        <v>0</v>
      </c>
      <c r="M287" s="93">
        <v>0</v>
      </c>
      <c r="N287" s="93">
        <v>0</v>
      </c>
    </row>
    <row r="288" spans="3:14" x14ac:dyDescent="0.2">
      <c r="C288" s="35" t="s">
        <v>83</v>
      </c>
      <c r="D288" s="36" t="s">
        <v>84</v>
      </c>
      <c r="E288" s="93">
        <v>0</v>
      </c>
      <c r="F288" s="93">
        <v>0</v>
      </c>
      <c r="G288" s="93">
        <v>0</v>
      </c>
      <c r="H288" s="93">
        <v>0</v>
      </c>
      <c r="I288" s="93">
        <v>0</v>
      </c>
      <c r="J288" s="93">
        <v>0</v>
      </c>
      <c r="K288" s="93">
        <v>0</v>
      </c>
      <c r="L288" s="93">
        <v>0</v>
      </c>
      <c r="M288" s="93">
        <v>0</v>
      </c>
      <c r="N288" s="93">
        <v>0</v>
      </c>
    </row>
    <row r="289" spans="3:14" x14ac:dyDescent="0.2">
      <c r="C289" s="35" t="s">
        <v>85</v>
      </c>
      <c r="D289" s="36" t="s">
        <v>19</v>
      </c>
      <c r="E289" s="93">
        <v>0</v>
      </c>
      <c r="F289" s="93">
        <v>0</v>
      </c>
      <c r="G289" s="93">
        <v>0</v>
      </c>
      <c r="H289" s="93">
        <v>0</v>
      </c>
      <c r="I289" s="93">
        <v>0</v>
      </c>
      <c r="J289" s="93">
        <v>0</v>
      </c>
      <c r="K289" s="93">
        <v>0</v>
      </c>
      <c r="L289" s="93">
        <v>0</v>
      </c>
      <c r="M289" s="93">
        <v>0</v>
      </c>
      <c r="N289" s="93">
        <v>0</v>
      </c>
    </row>
    <row r="290" spans="3:14" x14ac:dyDescent="0.2">
      <c r="C290" s="35" t="s">
        <v>86</v>
      </c>
      <c r="D290" s="36" t="s">
        <v>87</v>
      </c>
      <c r="E290" s="93">
        <v>0</v>
      </c>
      <c r="F290" s="93">
        <v>0</v>
      </c>
      <c r="G290" s="93">
        <v>0</v>
      </c>
      <c r="H290" s="93">
        <v>0</v>
      </c>
      <c r="I290" s="93">
        <v>0</v>
      </c>
      <c r="J290" s="93">
        <v>0</v>
      </c>
      <c r="K290" s="93">
        <v>0</v>
      </c>
      <c r="L290" s="93">
        <v>0</v>
      </c>
      <c r="M290" s="93">
        <v>0</v>
      </c>
      <c r="N290" s="93">
        <v>0</v>
      </c>
    </row>
    <row r="291" spans="3:14" x14ac:dyDescent="0.2">
      <c r="C291" s="37">
        <v>108</v>
      </c>
      <c r="D291" s="36" t="s">
        <v>88</v>
      </c>
      <c r="E291" s="93">
        <v>0</v>
      </c>
      <c r="F291" s="93">
        <v>0</v>
      </c>
      <c r="G291" s="93">
        <v>0</v>
      </c>
      <c r="H291" s="93">
        <v>0</v>
      </c>
      <c r="I291" s="93">
        <v>0</v>
      </c>
      <c r="J291" s="93">
        <v>0</v>
      </c>
      <c r="K291" s="93">
        <v>0</v>
      </c>
      <c r="L291" s="93">
        <v>0</v>
      </c>
      <c r="M291" s="93">
        <v>0</v>
      </c>
      <c r="N291" s="93">
        <v>0</v>
      </c>
    </row>
    <row r="292" spans="3:14" x14ac:dyDescent="0.2">
      <c r="C292" s="35" t="s">
        <v>89</v>
      </c>
      <c r="D292" s="36" t="s">
        <v>90</v>
      </c>
      <c r="E292" s="93">
        <v>0</v>
      </c>
      <c r="F292" s="93">
        <v>0</v>
      </c>
      <c r="G292" s="93">
        <v>0</v>
      </c>
      <c r="H292" s="93">
        <v>0</v>
      </c>
      <c r="I292" s="93">
        <v>0</v>
      </c>
      <c r="J292" s="93">
        <v>0</v>
      </c>
      <c r="K292" s="93">
        <v>0</v>
      </c>
      <c r="L292" s="93">
        <v>0</v>
      </c>
      <c r="M292" s="93">
        <v>0</v>
      </c>
      <c r="N292" s="93">
        <v>0</v>
      </c>
    </row>
    <row r="293" spans="3:14" x14ac:dyDescent="0.2">
      <c r="C293" s="35" t="s">
        <v>91</v>
      </c>
      <c r="D293" s="36" t="s">
        <v>92</v>
      </c>
      <c r="E293" s="93">
        <v>0</v>
      </c>
      <c r="F293" s="93">
        <v>0</v>
      </c>
      <c r="G293" s="93">
        <v>0</v>
      </c>
      <c r="H293" s="93">
        <v>0</v>
      </c>
      <c r="I293" s="93">
        <v>0</v>
      </c>
      <c r="J293" s="93">
        <v>0</v>
      </c>
      <c r="K293" s="93">
        <v>0</v>
      </c>
      <c r="L293" s="93">
        <v>0</v>
      </c>
      <c r="M293" s="93">
        <v>0</v>
      </c>
      <c r="N293" s="93">
        <v>0</v>
      </c>
    </row>
    <row r="294" spans="3:14" ht="11.25" customHeight="1" x14ac:dyDescent="0.2">
      <c r="C294" s="127" t="s">
        <v>93</v>
      </c>
      <c r="D294" s="127"/>
      <c r="E294" s="81">
        <f t="shared" ref="E294:J294" si="35">E286+E287+E288+E289+E290+E291+E292+E293</f>
        <v>0</v>
      </c>
      <c r="F294" s="81">
        <f t="shared" si="35"/>
        <v>0</v>
      </c>
      <c r="G294" s="81">
        <f t="shared" si="35"/>
        <v>0</v>
      </c>
      <c r="H294" s="81">
        <f t="shared" si="35"/>
        <v>0</v>
      </c>
      <c r="I294" s="81">
        <f t="shared" si="35"/>
        <v>0</v>
      </c>
      <c r="J294" s="81">
        <f t="shared" si="35"/>
        <v>0</v>
      </c>
      <c r="K294" s="113"/>
      <c r="L294" s="81">
        <f>E21+H21+K21+N21+E75+H75+K75+N75+E129+H129+K129+N129+E182+H182+K182+N182+E241+H241+K241+N241+E294+H294</f>
        <v>11695718317.450001</v>
      </c>
      <c r="M294" s="81">
        <f>F21+I21+L21+O21+F75+I75+L75+O75+F129+I129+L129+O129+F182+I182+L182+O182+F241+I241+L241+O241+F294+I294</f>
        <v>56493282.950000003</v>
      </c>
      <c r="N294" s="81">
        <f>G21+J21+M21+P21+G75+J75+M75+P75+G129+J129+M129+P129+G182+J182+M182+P182+G241+J241+M241+P241+G294+J294</f>
        <v>16320997642.830006</v>
      </c>
    </row>
    <row r="295" spans="3:14" ht="11.25" customHeight="1" x14ac:dyDescent="0.2">
      <c r="C295" s="127" t="s">
        <v>94</v>
      </c>
      <c r="D295" s="127"/>
      <c r="E295" s="102"/>
      <c r="F295" s="102"/>
      <c r="G295" s="102"/>
      <c r="H295" s="102"/>
      <c r="I295" s="102"/>
      <c r="J295" s="102"/>
      <c r="K295" s="114"/>
      <c r="L295" s="102"/>
      <c r="M295" s="102"/>
      <c r="N295" s="102"/>
    </row>
    <row r="296" spans="3:14" x14ac:dyDescent="0.2">
      <c r="C296" s="35" t="s">
        <v>95</v>
      </c>
      <c r="D296" s="36" t="s">
        <v>82</v>
      </c>
      <c r="E296" s="93">
        <v>0</v>
      </c>
      <c r="F296" s="93">
        <v>0</v>
      </c>
      <c r="G296" s="93">
        <v>0</v>
      </c>
      <c r="H296" s="93">
        <v>0</v>
      </c>
      <c r="I296" s="93">
        <v>0</v>
      </c>
      <c r="J296" s="93">
        <v>0</v>
      </c>
      <c r="K296" s="93">
        <v>0</v>
      </c>
      <c r="L296" s="93">
        <v>0</v>
      </c>
      <c r="M296" s="93">
        <v>0</v>
      </c>
      <c r="N296" s="93">
        <v>0</v>
      </c>
    </row>
    <row r="297" spans="3:14" x14ac:dyDescent="0.2">
      <c r="C297" s="35" t="s">
        <v>96</v>
      </c>
      <c r="D297" s="36" t="s">
        <v>84</v>
      </c>
      <c r="E297" s="93">
        <v>0</v>
      </c>
      <c r="F297" s="93">
        <v>0</v>
      </c>
      <c r="G297" s="93">
        <v>0</v>
      </c>
      <c r="H297" s="93">
        <v>0</v>
      </c>
      <c r="I297" s="93">
        <v>0</v>
      </c>
      <c r="J297" s="93">
        <v>0</v>
      </c>
      <c r="K297" s="93">
        <v>0</v>
      </c>
      <c r="L297" s="93">
        <v>0</v>
      </c>
      <c r="M297" s="93">
        <v>0</v>
      </c>
      <c r="N297" s="93">
        <v>0</v>
      </c>
    </row>
    <row r="298" spans="3:14" x14ac:dyDescent="0.2">
      <c r="C298" s="35" t="s">
        <v>97</v>
      </c>
      <c r="D298" s="36" t="s">
        <v>19</v>
      </c>
      <c r="E298" s="93">
        <v>0</v>
      </c>
      <c r="F298" s="93">
        <v>0</v>
      </c>
      <c r="G298" s="93">
        <v>0</v>
      </c>
      <c r="H298" s="93">
        <v>0</v>
      </c>
      <c r="I298" s="93">
        <v>0</v>
      </c>
      <c r="J298" s="93">
        <v>0</v>
      </c>
      <c r="K298" s="93">
        <v>0</v>
      </c>
      <c r="L298" s="93">
        <v>0</v>
      </c>
      <c r="M298" s="93">
        <v>0</v>
      </c>
      <c r="N298" s="93">
        <v>0</v>
      </c>
    </row>
    <row r="299" spans="3:14" x14ac:dyDescent="0.2">
      <c r="C299" s="35" t="s">
        <v>98</v>
      </c>
      <c r="D299" s="36" t="s">
        <v>99</v>
      </c>
      <c r="E299" s="93">
        <v>0</v>
      </c>
      <c r="F299" s="93">
        <v>0</v>
      </c>
      <c r="G299" s="93">
        <v>0</v>
      </c>
      <c r="H299" s="93">
        <v>0</v>
      </c>
      <c r="I299" s="93">
        <v>0</v>
      </c>
      <c r="J299" s="93">
        <v>0</v>
      </c>
      <c r="K299" s="93">
        <v>0</v>
      </c>
      <c r="L299" s="93">
        <v>0</v>
      </c>
      <c r="M299" s="93">
        <v>0</v>
      </c>
      <c r="N299" s="93">
        <v>0</v>
      </c>
    </row>
    <row r="300" spans="3:14" ht="11.25" customHeight="1" x14ac:dyDescent="0.2">
      <c r="C300" s="127" t="s">
        <v>100</v>
      </c>
      <c r="D300" s="127"/>
      <c r="E300" s="81">
        <f t="shared" ref="E300:J300" si="36">E296+E297+E298+E299</f>
        <v>0</v>
      </c>
      <c r="F300" s="81">
        <f t="shared" si="36"/>
        <v>0</v>
      </c>
      <c r="G300" s="81">
        <f t="shared" si="36"/>
        <v>0</v>
      </c>
      <c r="H300" s="81">
        <f t="shared" si="36"/>
        <v>0</v>
      </c>
      <c r="I300" s="81">
        <f t="shared" si="36"/>
        <v>0</v>
      </c>
      <c r="J300" s="81">
        <f t="shared" si="36"/>
        <v>0</v>
      </c>
      <c r="K300" s="81"/>
      <c r="L300" s="81">
        <f>E27+H27+K27+N27+E81+H81+K81+N81+E135+H135+K135+N135+E188+H188+K188+N188+E247+H247+K247+N247+E300+H300</f>
        <v>4283871147.2599993</v>
      </c>
      <c r="M300" s="81">
        <f>F27+I27+L27+O27+F81+I81+L81+O81+F135+I135+L135+O135+F188+I188+L188+O188+F247+I247+L247+O247+F300+I300</f>
        <v>264844776.52999997</v>
      </c>
      <c r="N300" s="81">
        <f>G27+J27+M27+P27+G81+J81+M81+P81+G135+J135+M135+P135+G188+J188+M188+P188+G247+J247+M247+P247+G300+J300</f>
        <v>9026189211.9400005</v>
      </c>
    </row>
    <row r="301" spans="3:14" ht="11.25" customHeight="1" x14ac:dyDescent="0.2">
      <c r="C301" s="127" t="s">
        <v>101</v>
      </c>
      <c r="D301" s="127"/>
      <c r="E301" s="102"/>
      <c r="F301" s="102"/>
      <c r="G301" s="102"/>
      <c r="H301" s="102"/>
      <c r="I301" s="102"/>
      <c r="J301" s="102"/>
      <c r="K301" s="114"/>
      <c r="L301" s="102"/>
      <c r="M301" s="102"/>
      <c r="N301" s="102"/>
    </row>
    <row r="302" spans="3:14" x14ac:dyDescent="0.2">
      <c r="C302" s="35" t="s">
        <v>102</v>
      </c>
      <c r="D302" s="36" t="s">
        <v>80</v>
      </c>
      <c r="E302" s="93">
        <v>0</v>
      </c>
      <c r="F302" s="93">
        <v>0</v>
      </c>
      <c r="G302" s="93">
        <v>0</v>
      </c>
      <c r="H302" s="93">
        <v>0</v>
      </c>
      <c r="I302" s="93">
        <v>0</v>
      </c>
      <c r="J302" s="93">
        <v>0</v>
      </c>
      <c r="K302" s="93">
        <v>0</v>
      </c>
      <c r="L302" s="93">
        <v>0</v>
      </c>
      <c r="M302" s="93">
        <v>0</v>
      </c>
      <c r="N302" s="93">
        <v>0</v>
      </c>
    </row>
    <row r="303" spans="3:14" x14ac:dyDescent="0.2">
      <c r="C303" s="35" t="s">
        <v>103</v>
      </c>
      <c r="D303" s="36" t="s">
        <v>82</v>
      </c>
      <c r="E303" s="93">
        <v>0</v>
      </c>
      <c r="F303" s="93">
        <v>0</v>
      </c>
      <c r="G303" s="93">
        <v>0</v>
      </c>
      <c r="H303" s="93">
        <v>0</v>
      </c>
      <c r="I303" s="93">
        <v>0</v>
      </c>
      <c r="J303" s="93">
        <v>0</v>
      </c>
      <c r="K303" s="93">
        <v>0</v>
      </c>
      <c r="L303" s="93">
        <v>0</v>
      </c>
      <c r="M303" s="93">
        <v>0</v>
      </c>
      <c r="N303" s="93">
        <v>0</v>
      </c>
    </row>
    <row r="304" spans="3:14" x14ac:dyDescent="0.2">
      <c r="C304" s="35" t="s">
        <v>104</v>
      </c>
      <c r="D304" s="36" t="s">
        <v>84</v>
      </c>
      <c r="E304" s="93">
        <v>0</v>
      </c>
      <c r="F304" s="93">
        <v>0</v>
      </c>
      <c r="G304" s="93">
        <v>0</v>
      </c>
      <c r="H304" s="93">
        <v>0</v>
      </c>
      <c r="I304" s="93">
        <v>0</v>
      </c>
      <c r="J304" s="93">
        <v>0</v>
      </c>
      <c r="K304" s="93">
        <v>0</v>
      </c>
      <c r="L304" s="93">
        <v>0</v>
      </c>
      <c r="M304" s="93">
        <v>0</v>
      </c>
      <c r="N304" s="93">
        <v>0</v>
      </c>
    </row>
    <row r="305" spans="3:14" x14ac:dyDescent="0.2">
      <c r="C305" s="35" t="s">
        <v>105</v>
      </c>
      <c r="D305" s="36" t="s">
        <v>19</v>
      </c>
      <c r="E305" s="93">
        <v>0</v>
      </c>
      <c r="F305" s="93">
        <v>0</v>
      </c>
      <c r="G305" s="93">
        <v>0</v>
      </c>
      <c r="H305" s="93">
        <v>0</v>
      </c>
      <c r="I305" s="93">
        <v>0</v>
      </c>
      <c r="J305" s="93">
        <v>0</v>
      </c>
      <c r="K305" s="93">
        <v>0</v>
      </c>
      <c r="L305" s="93">
        <v>0</v>
      </c>
      <c r="M305" s="93">
        <v>0</v>
      </c>
      <c r="N305" s="93">
        <v>0</v>
      </c>
    </row>
    <row r="306" spans="3:14" ht="11.25" customHeight="1" x14ac:dyDescent="0.2">
      <c r="C306" s="127" t="s">
        <v>106</v>
      </c>
      <c r="D306" s="127"/>
      <c r="E306" s="81">
        <f t="shared" ref="E306:J306" si="37">E302+E303+E304+E305</f>
        <v>0</v>
      </c>
      <c r="F306" s="81">
        <f t="shared" si="37"/>
        <v>0</v>
      </c>
      <c r="G306" s="81">
        <f t="shared" si="37"/>
        <v>0</v>
      </c>
      <c r="H306" s="81">
        <f t="shared" si="37"/>
        <v>0</v>
      </c>
      <c r="I306" s="81">
        <f t="shared" si="37"/>
        <v>0</v>
      </c>
      <c r="J306" s="81">
        <f t="shared" si="37"/>
        <v>0</v>
      </c>
      <c r="K306" s="81"/>
      <c r="L306" s="81">
        <f>E33+H33+K33+N33+E87+H87+K87+N87+E141+H141+K141+N141+E194+H194+K194+N194+E253+H253+K253+N253+E306+H306</f>
        <v>1520228659.77</v>
      </c>
      <c r="M306" s="81">
        <f>F33+I33+L33+O33+F87+I87+L87+O87+F141+I141+L141+O141+F194+I194+L194+O194+F253+I253+L253+O253+F306+I306</f>
        <v>0</v>
      </c>
      <c r="N306" s="81">
        <f>G33+J33+M33+P33+G87+J87+M87+P87+G141+J141+M141+P141+G194+J194+M194+P194+G253+J253+M253+P253+G306+J306</f>
        <v>1526172724.99</v>
      </c>
    </row>
    <row r="307" spans="3:14" ht="11.25" customHeight="1" x14ac:dyDescent="0.2">
      <c r="C307" s="127" t="s">
        <v>107</v>
      </c>
      <c r="D307" s="127"/>
      <c r="E307" s="102"/>
      <c r="F307" s="102"/>
      <c r="G307" s="102"/>
      <c r="H307" s="102"/>
      <c r="I307" s="102"/>
      <c r="J307" s="102"/>
      <c r="K307" s="114"/>
      <c r="L307" s="102"/>
      <c r="M307" s="102"/>
      <c r="N307" s="102"/>
    </row>
    <row r="308" spans="3:14" x14ac:dyDescent="0.2">
      <c r="C308" s="35" t="s">
        <v>108</v>
      </c>
      <c r="D308" s="36" t="s">
        <v>80</v>
      </c>
      <c r="E308" s="93">
        <v>0</v>
      </c>
      <c r="F308" s="93">
        <v>0</v>
      </c>
      <c r="G308" s="93">
        <v>0</v>
      </c>
      <c r="H308" s="93">
        <v>0</v>
      </c>
      <c r="I308" s="93">
        <v>0</v>
      </c>
      <c r="J308" s="93">
        <v>0</v>
      </c>
      <c r="K308" s="93">
        <v>0</v>
      </c>
      <c r="L308" s="93">
        <v>0</v>
      </c>
      <c r="M308" s="93">
        <v>0</v>
      </c>
      <c r="N308" s="93">
        <v>0</v>
      </c>
    </row>
    <row r="309" spans="3:14" x14ac:dyDescent="0.2">
      <c r="C309" s="35" t="s">
        <v>109</v>
      </c>
      <c r="D309" s="36" t="s">
        <v>82</v>
      </c>
      <c r="E309" s="93">
        <v>0</v>
      </c>
      <c r="F309" s="93">
        <v>0</v>
      </c>
      <c r="G309" s="93">
        <v>0</v>
      </c>
      <c r="H309" s="93">
        <v>0</v>
      </c>
      <c r="I309" s="93">
        <v>0</v>
      </c>
      <c r="J309" s="93">
        <v>0</v>
      </c>
      <c r="K309" s="93">
        <v>0</v>
      </c>
      <c r="L309" s="93">
        <v>0</v>
      </c>
      <c r="M309" s="93">
        <v>0</v>
      </c>
      <c r="N309" s="93">
        <v>0</v>
      </c>
    </row>
    <row r="310" spans="3:14" x14ac:dyDescent="0.2">
      <c r="C310" s="35" t="s">
        <v>110</v>
      </c>
      <c r="D310" s="36" t="s">
        <v>84</v>
      </c>
      <c r="E310" s="93">
        <v>0</v>
      </c>
      <c r="F310" s="93">
        <v>0</v>
      </c>
      <c r="G310" s="93">
        <v>0</v>
      </c>
      <c r="H310" s="93">
        <v>0</v>
      </c>
      <c r="I310" s="93">
        <v>0</v>
      </c>
      <c r="J310" s="93">
        <v>0</v>
      </c>
      <c r="K310" s="93">
        <v>0</v>
      </c>
      <c r="L310" s="93">
        <v>0</v>
      </c>
      <c r="M310" s="93">
        <v>0</v>
      </c>
      <c r="N310" s="93">
        <v>0</v>
      </c>
    </row>
    <row r="311" spans="3:14" x14ac:dyDescent="0.2">
      <c r="C311" s="35" t="s">
        <v>111</v>
      </c>
      <c r="D311" s="36" t="s">
        <v>99</v>
      </c>
      <c r="E311" s="93">
        <v>0</v>
      </c>
      <c r="F311" s="93">
        <v>0</v>
      </c>
      <c r="G311" s="93">
        <v>0</v>
      </c>
      <c r="H311" s="93">
        <v>0</v>
      </c>
      <c r="I311" s="93">
        <v>0</v>
      </c>
      <c r="J311" s="93">
        <v>0</v>
      </c>
      <c r="K311" s="93">
        <v>0</v>
      </c>
      <c r="L311" s="93">
        <v>0</v>
      </c>
      <c r="M311" s="93">
        <v>0</v>
      </c>
      <c r="N311" s="93">
        <v>0</v>
      </c>
    </row>
    <row r="312" spans="3:14" ht="11.25" customHeight="1" x14ac:dyDescent="0.2">
      <c r="C312" s="127" t="s">
        <v>112</v>
      </c>
      <c r="D312" s="127"/>
      <c r="E312" s="81">
        <f t="shared" ref="E312:J312" si="38">SUM(E308:E311)</f>
        <v>0</v>
      </c>
      <c r="F312" s="81">
        <f t="shared" si="38"/>
        <v>0</v>
      </c>
      <c r="G312" s="81">
        <f t="shared" si="38"/>
        <v>0</v>
      </c>
      <c r="H312" s="81">
        <f t="shared" si="38"/>
        <v>0</v>
      </c>
      <c r="I312" s="81">
        <f t="shared" si="38"/>
        <v>0</v>
      </c>
      <c r="J312" s="81">
        <f t="shared" si="38"/>
        <v>0</v>
      </c>
      <c r="K312" s="113"/>
      <c r="L312" s="81">
        <f>E39+H39+K39+N39+E93+H93+K93+N93+E147+H147+K147+N147+E200+H200+K200+N200+E259+H259+K259+N259+E312+H312</f>
        <v>577594476.82000005</v>
      </c>
      <c r="M312" s="81">
        <f>F39+I39+L39+O39+F93+I93+L93+O93+F147+I147+L147+O147+F200+I200+L200+O200+F259+I259+L259+O259+F312+I312</f>
        <v>0</v>
      </c>
      <c r="N312" s="81">
        <f>G39+J39+M39+P39+G93+J93+M93+P93+G147+J147+M147+P147+G200+J200+M200+P200+G259+J259+M259+P259+G312+J312</f>
        <v>577594476.82000005</v>
      </c>
    </row>
    <row r="313" spans="3:14" ht="11.25" customHeight="1" x14ac:dyDescent="0.2">
      <c r="C313" s="127" t="s">
        <v>113</v>
      </c>
      <c r="D313" s="127"/>
      <c r="E313" s="102"/>
      <c r="F313" s="102"/>
      <c r="G313" s="102"/>
      <c r="H313" s="102"/>
      <c r="I313" s="102"/>
      <c r="J313" s="102"/>
      <c r="K313" s="114"/>
      <c r="L313" s="102"/>
      <c r="M313" s="102"/>
      <c r="N313" s="102"/>
    </row>
    <row r="314" spans="3:14" x14ac:dyDescent="0.2">
      <c r="C314" s="35" t="s">
        <v>114</v>
      </c>
      <c r="D314" s="36" t="s">
        <v>80</v>
      </c>
      <c r="E314" s="93">
        <v>0</v>
      </c>
      <c r="F314" s="93">
        <v>0</v>
      </c>
      <c r="G314" s="93">
        <v>0</v>
      </c>
      <c r="H314" s="93">
        <v>0</v>
      </c>
      <c r="I314" s="93">
        <v>0</v>
      </c>
      <c r="J314" s="93">
        <v>0</v>
      </c>
      <c r="K314" s="93">
        <v>0</v>
      </c>
      <c r="L314" s="93">
        <v>0</v>
      </c>
      <c r="M314" s="93">
        <v>0</v>
      </c>
      <c r="N314" s="93">
        <v>0</v>
      </c>
    </row>
    <row r="315" spans="3:14" ht="11.25" customHeight="1" x14ac:dyDescent="0.2">
      <c r="C315" s="127" t="s">
        <v>115</v>
      </c>
      <c r="D315" s="127"/>
      <c r="E315" s="81">
        <f t="shared" ref="E315:J315" si="39">SUM(E314)</f>
        <v>0</v>
      </c>
      <c r="F315" s="81">
        <f t="shared" si="39"/>
        <v>0</v>
      </c>
      <c r="G315" s="81">
        <f t="shared" si="39"/>
        <v>0</v>
      </c>
      <c r="H315" s="81">
        <f t="shared" si="39"/>
        <v>0</v>
      </c>
      <c r="I315" s="81">
        <f t="shared" si="39"/>
        <v>0</v>
      </c>
      <c r="J315" s="81">
        <f t="shared" si="39"/>
        <v>0</v>
      </c>
      <c r="K315" s="93">
        <v>0</v>
      </c>
      <c r="L315" s="81">
        <f>E42+H42+K42+N42+E96+H96+K96+N96+E150+H150+K150+N150+E203+H203+K203+N203+E262+H262+K262+N262+E315+H315</f>
        <v>0</v>
      </c>
      <c r="M315" s="81">
        <f>F42+I42+L42+O42+F96+I96+L96+O96+F150+I150+L150+O150+F203+I203+L203+O203+F262+I262+L262+O262+F315+I315</f>
        <v>0</v>
      </c>
      <c r="N315" s="81">
        <f>G42+J42+M42+P42+G96+J96+M96+P96+G150+J150+M150+P150+G203+J203+M203+P203+G262+J262+M262+P262+G315+J315</f>
        <v>0</v>
      </c>
    </row>
    <row r="316" spans="3:14" ht="11.25" customHeight="1" x14ac:dyDescent="0.2">
      <c r="C316" s="127" t="s">
        <v>116</v>
      </c>
      <c r="D316" s="127"/>
      <c r="E316" s="102"/>
      <c r="F316" s="102"/>
      <c r="G316" s="102"/>
      <c r="H316" s="102"/>
      <c r="I316" s="102"/>
      <c r="J316" s="93"/>
      <c r="K316" s="114"/>
      <c r="L316" s="102"/>
      <c r="M316" s="102"/>
      <c r="N316" s="102"/>
    </row>
    <row r="317" spans="3:14" x14ac:dyDescent="0.2">
      <c r="C317" s="35" t="s">
        <v>117</v>
      </c>
      <c r="D317" s="36" t="s">
        <v>80</v>
      </c>
      <c r="E317" s="93">
        <v>0</v>
      </c>
      <c r="F317" s="93">
        <v>0</v>
      </c>
      <c r="G317" s="93">
        <v>0</v>
      </c>
      <c r="H317" s="93">
        <v>1680000000</v>
      </c>
      <c r="I317" s="93">
        <v>0</v>
      </c>
      <c r="J317" s="93">
        <v>3061948054.8900003</v>
      </c>
      <c r="K317" s="93">
        <v>0</v>
      </c>
      <c r="L317" s="93">
        <v>0</v>
      </c>
      <c r="M317" s="93">
        <v>0</v>
      </c>
      <c r="N317" s="93">
        <v>0</v>
      </c>
    </row>
    <row r="318" spans="3:14" x14ac:dyDescent="0.2">
      <c r="C318" s="35" t="s">
        <v>118</v>
      </c>
      <c r="D318" s="36" t="s">
        <v>82</v>
      </c>
      <c r="E318" s="93">
        <v>0</v>
      </c>
      <c r="F318" s="93">
        <v>0</v>
      </c>
      <c r="G318" s="93">
        <v>0</v>
      </c>
      <c r="H318" s="93">
        <v>35000000</v>
      </c>
      <c r="I318" s="93">
        <v>0</v>
      </c>
      <c r="J318" s="93">
        <v>60212082.719999999</v>
      </c>
      <c r="K318" s="93">
        <v>0</v>
      </c>
      <c r="L318" s="93">
        <v>0</v>
      </c>
      <c r="M318" s="93">
        <v>0</v>
      </c>
      <c r="N318" s="93">
        <v>0</v>
      </c>
    </row>
    <row r="319" spans="3:14" ht="11.25" customHeight="1" x14ac:dyDescent="0.2">
      <c r="C319" s="127" t="s">
        <v>119</v>
      </c>
      <c r="D319" s="127"/>
      <c r="E319" s="112">
        <f t="shared" ref="E319:J319" si="40">E317+E318</f>
        <v>0</v>
      </c>
      <c r="F319" s="112">
        <f t="shared" si="40"/>
        <v>0</v>
      </c>
      <c r="G319" s="112">
        <f t="shared" si="40"/>
        <v>0</v>
      </c>
      <c r="H319" s="112">
        <f t="shared" si="40"/>
        <v>1715000000</v>
      </c>
      <c r="I319" s="112">
        <f t="shared" si="40"/>
        <v>0</v>
      </c>
      <c r="J319" s="112">
        <f t="shared" si="40"/>
        <v>3122160137.6100001</v>
      </c>
      <c r="K319" s="93">
        <v>0</v>
      </c>
      <c r="L319" s="81">
        <f>E46+H46+K46+N46+E100+H100+K100+N100+E154+H154+K154+N154+E207+H207+K207+N207+E266+H266+K266+N266+E319+H319</f>
        <v>1715000000</v>
      </c>
      <c r="M319" s="112">
        <f>F46+I46+L46+O46+F100+I100+L100+O100+F154+I154+L154+O154+F207+I207+L207+O207+F266+I266+L266+O266+F319+I319</f>
        <v>0</v>
      </c>
      <c r="N319" s="81">
        <f>G46+J46+M46+P46+G100+J100+M100+P100+G154+J154+M154+P154+G207+J207+M207+P207+G266+J266+M266+P266+G319+J319</f>
        <v>3122160137.6100001</v>
      </c>
    </row>
    <row r="320" spans="3:14" ht="11.25" customHeight="1" thickBot="1" x14ac:dyDescent="0.3">
      <c r="C320" s="126" t="s">
        <v>120</v>
      </c>
      <c r="D320" s="126"/>
      <c r="E320" s="17">
        <f t="shared" ref="E320:J320" si="41">E294+E300+E306+E312+E315+E319</f>
        <v>0</v>
      </c>
      <c r="F320" s="17">
        <f t="shared" si="41"/>
        <v>0</v>
      </c>
      <c r="G320" s="17">
        <f t="shared" si="41"/>
        <v>0</v>
      </c>
      <c r="H320" s="17">
        <f t="shared" si="41"/>
        <v>1715000000</v>
      </c>
      <c r="I320" s="17">
        <f t="shared" si="41"/>
        <v>0</v>
      </c>
      <c r="J320" s="17">
        <f t="shared" si="41"/>
        <v>3122160137.6100001</v>
      </c>
      <c r="K320" s="17">
        <f>K284</f>
        <v>17651923</v>
      </c>
      <c r="L320" s="17">
        <f>E47+H47+K47+N47+E101+H101+K101+N101+E155+H155+K155+N155+E208+H208+K208+N208+E267+H267+K267+N267+E320+H320+K320</f>
        <v>19810064524.299999</v>
      </c>
      <c r="M320" s="17">
        <f>F47+I47+L47+O47+F101+I101+L101+O101+F155+I155+L155+O155+F208+I208+L208+O208+F267+I267+L267+O267+F320+I320</f>
        <v>321338059.48000002</v>
      </c>
      <c r="N320" s="17">
        <f>G47+J47+M47+P47+G101+J101+M101+P101+G155+J155+M155+P155+G208+J208+M208+P208+G267+J267+M267+P267+G320+J320</f>
        <v>30573114194.190002</v>
      </c>
    </row>
    <row r="321" spans="3:14" ht="36" customHeight="1" thickTop="1" x14ac:dyDescent="0.25">
      <c r="C321" s="128" t="s">
        <v>121</v>
      </c>
      <c r="D321" s="128"/>
      <c r="E321" s="49"/>
      <c r="F321" s="58"/>
      <c r="G321" s="49"/>
      <c r="H321" s="49"/>
      <c r="I321" s="58"/>
      <c r="J321" s="49"/>
      <c r="K321" s="44"/>
      <c r="L321" s="62"/>
      <c r="M321" s="58"/>
      <c r="N321" s="62"/>
    </row>
    <row r="324" spans="3:14" x14ac:dyDescent="0.25">
      <c r="I324" s="131"/>
    </row>
  </sheetData>
  <sheetProtection selectLockedCells="1" selectUnlockedCells="1"/>
  <mergeCells count="145">
    <mergeCell ref="C295:D295"/>
    <mergeCell ref="C300:D300"/>
    <mergeCell ref="C301:D301"/>
    <mergeCell ref="C306:D306"/>
    <mergeCell ref="C307:D307"/>
    <mergeCell ref="K281:K282"/>
    <mergeCell ref="H281:J281"/>
    <mergeCell ref="C321:D321"/>
    <mergeCell ref="B2:C2"/>
    <mergeCell ref="K3:O3"/>
    <mergeCell ref="C312:D312"/>
    <mergeCell ref="C313:D313"/>
    <mergeCell ref="C315:D315"/>
    <mergeCell ref="C316:D316"/>
    <mergeCell ref="C319:D319"/>
    <mergeCell ref="C320:D320"/>
    <mergeCell ref="C294:D294"/>
    <mergeCell ref="C260:D260"/>
    <mergeCell ref="C262:D262"/>
    <mergeCell ref="C263:D263"/>
    <mergeCell ref="L281:N282"/>
    <mergeCell ref="E282:G282"/>
    <mergeCell ref="H282:J282"/>
    <mergeCell ref="C284:D284"/>
    <mergeCell ref="C285:D285"/>
    <mergeCell ref="C266:D266"/>
    <mergeCell ref="C267:D267"/>
    <mergeCell ref="C268:D268"/>
    <mergeCell ref="C281:D283"/>
    <mergeCell ref="E281:G281"/>
    <mergeCell ref="C231:D231"/>
    <mergeCell ref="C232:D232"/>
    <mergeCell ref="C241:D241"/>
    <mergeCell ref="C242:D242"/>
    <mergeCell ref="C247:D247"/>
    <mergeCell ref="C248:D248"/>
    <mergeCell ref="C253:D253"/>
    <mergeCell ref="C254:D254"/>
    <mergeCell ref="C259:D259"/>
    <mergeCell ref="C207:D207"/>
    <mergeCell ref="C208:D208"/>
    <mergeCell ref="C209:D209"/>
    <mergeCell ref="C228:D230"/>
    <mergeCell ref="E228:G228"/>
    <mergeCell ref="H228:J228"/>
    <mergeCell ref="K228:M228"/>
    <mergeCell ref="N228:P228"/>
    <mergeCell ref="E229:G229"/>
    <mergeCell ref="H229:J229"/>
    <mergeCell ref="K229:M229"/>
    <mergeCell ref="N229:P229"/>
    <mergeCell ref="C183:D183"/>
    <mergeCell ref="C188:D188"/>
    <mergeCell ref="C189:D189"/>
    <mergeCell ref="C194:D194"/>
    <mergeCell ref="C195:D195"/>
    <mergeCell ref="C200:D200"/>
    <mergeCell ref="C201:D201"/>
    <mergeCell ref="C203:D203"/>
    <mergeCell ref="C204:D204"/>
    <mergeCell ref="K169:M169"/>
    <mergeCell ref="N169:P169"/>
    <mergeCell ref="E170:G170"/>
    <mergeCell ref="H170:J170"/>
    <mergeCell ref="K170:M170"/>
    <mergeCell ref="N170:P170"/>
    <mergeCell ref="C172:D172"/>
    <mergeCell ref="C173:D173"/>
    <mergeCell ref="C182:D182"/>
    <mergeCell ref="C148:D148"/>
    <mergeCell ref="C150:D150"/>
    <mergeCell ref="C151:D151"/>
    <mergeCell ref="C154:D154"/>
    <mergeCell ref="C155:D155"/>
    <mergeCell ref="C156:D156"/>
    <mergeCell ref="C169:D171"/>
    <mergeCell ref="E169:G169"/>
    <mergeCell ref="H169:J169"/>
    <mergeCell ref="C119:D119"/>
    <mergeCell ref="C120:D120"/>
    <mergeCell ref="C129:D129"/>
    <mergeCell ref="C130:D130"/>
    <mergeCell ref="C135:D135"/>
    <mergeCell ref="C136:D136"/>
    <mergeCell ref="C141:D141"/>
    <mergeCell ref="C142:D142"/>
    <mergeCell ref="C147:D147"/>
    <mergeCell ref="C100:D100"/>
    <mergeCell ref="C101:D101"/>
    <mergeCell ref="C102:D102"/>
    <mergeCell ref="C116:D118"/>
    <mergeCell ref="E116:G116"/>
    <mergeCell ref="H116:J116"/>
    <mergeCell ref="K116:M116"/>
    <mergeCell ref="N116:P116"/>
    <mergeCell ref="E117:G117"/>
    <mergeCell ref="H117:J117"/>
    <mergeCell ref="K117:M117"/>
    <mergeCell ref="N117:P117"/>
    <mergeCell ref="C76:D76"/>
    <mergeCell ref="C81:D81"/>
    <mergeCell ref="C82:D82"/>
    <mergeCell ref="C87:D87"/>
    <mergeCell ref="C88:D88"/>
    <mergeCell ref="C93:D93"/>
    <mergeCell ref="C94:D94"/>
    <mergeCell ref="C96:D96"/>
    <mergeCell ref="C97:D97"/>
    <mergeCell ref="K62:M62"/>
    <mergeCell ref="N62:P62"/>
    <mergeCell ref="E63:G63"/>
    <mergeCell ref="H63:J63"/>
    <mergeCell ref="K63:M63"/>
    <mergeCell ref="N63:P63"/>
    <mergeCell ref="C65:D65"/>
    <mergeCell ref="C66:D66"/>
    <mergeCell ref="C75:D75"/>
    <mergeCell ref="C40:D40"/>
    <mergeCell ref="C42:D42"/>
    <mergeCell ref="C43:D43"/>
    <mergeCell ref="C46:D46"/>
    <mergeCell ref="C47:D47"/>
    <mergeCell ref="C48:D48"/>
    <mergeCell ref="C62:D64"/>
    <mergeCell ref="E62:G62"/>
    <mergeCell ref="H62:J62"/>
    <mergeCell ref="C11:D11"/>
    <mergeCell ref="C12:D12"/>
    <mergeCell ref="C21:D21"/>
    <mergeCell ref="C22:D22"/>
    <mergeCell ref="C27:D27"/>
    <mergeCell ref="C28:D28"/>
    <mergeCell ref="C33:D33"/>
    <mergeCell ref="C34:D34"/>
    <mergeCell ref="C39:D39"/>
    <mergeCell ref="G3:I3"/>
    <mergeCell ref="C8:D10"/>
    <mergeCell ref="E8:G8"/>
    <mergeCell ref="H8:J8"/>
    <mergeCell ref="K8:M8"/>
    <mergeCell ref="N8:P8"/>
    <mergeCell ref="E9:G9"/>
    <mergeCell ref="H9:J9"/>
    <mergeCell ref="K9:M9"/>
    <mergeCell ref="N9:P9"/>
  </mergeCells>
  <pageMargins left="0.25" right="0.25" top="0.75" bottom="0.75" header="0.51180555555555551" footer="0.51180555555555551"/>
  <pageSetup paperSize="8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Report Entrate 2022</vt:lpstr>
      <vt:lpstr>Report Spesa 2022</vt:lpstr>
      <vt:lpstr>'Report Entrate 2022'!__xlnm.Print_Titles</vt:lpstr>
      <vt:lpstr>'Report Entrate 2022'!Titoli_stampa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</dc:creator>
  <cp:lastModifiedBy>Giuseppe Pinto</cp:lastModifiedBy>
  <dcterms:created xsi:type="dcterms:W3CDTF">2021-12-30T12:00:58Z</dcterms:created>
  <dcterms:modified xsi:type="dcterms:W3CDTF">2023-12-21T11:44:35Z</dcterms:modified>
</cp:coreProperties>
</file>